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антивирус\"/>
    </mc:Choice>
  </mc:AlternateContent>
  <xr:revisionPtr revIDLastSave="0" documentId="13_ncr:1_{2A5A1520-46C7-45D5-9825-5BF132732D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1" r:id="rId1"/>
  </sheets>
  <definedNames>
    <definedName name="_xlnm.Print_Area" localSheetId="0">НМЦК!$A$1:$O$9</definedName>
  </definedNames>
  <calcPr calcId="191029"/>
</workbook>
</file>

<file path=xl/calcChain.xml><?xml version="1.0" encoding="utf-8"?>
<calcChain xmlns="http://schemas.openxmlformats.org/spreadsheetml/2006/main">
  <c r="K5" i="1" l="1"/>
  <c r="L5" i="1" s="1"/>
  <c r="M5" i="1" s="1"/>
  <c r="N5" i="1" s="1"/>
  <c r="H5" i="1"/>
  <c r="I5" i="1" s="1"/>
  <c r="J5" i="1" s="1"/>
</calcChain>
</file>

<file path=xl/sharedStrings.xml><?xml version="1.0" encoding="utf-8"?>
<sst xmlns="http://schemas.openxmlformats.org/spreadsheetml/2006/main" count="24" uniqueCount="24">
  <si>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</si>
  <si>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</si>
  <si>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</si>
  <si>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</si>
  <si>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</si>
  <si>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</si>
  <si>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</si>
  <si>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</si>
  <si>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</si>
  <si>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</si>
  <si>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НМЦК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</si>
  <si>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</si>
  <si>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</si>
  <si>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</si>
  <si>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 xml:space="preserve">Исполнитель Куринская Виктория Симоновна </t>
  </si>
  <si>
    <t>НМЦК  с учетом округления цены за единицу (руб.)</t>
  </si>
  <si>
    <t>8 911 273 36 07</t>
  </si>
  <si>
    <t>НМЦК, определяемая методом сопоставимых рыночных цен (анализа рынка) (иной метод)</t>
  </si>
  <si>
    <t xml:space="preserve">Наименование </t>
  </si>
  <si>
    <t>Расчет НМЦК методом сопоставимых рыночных цен (анализа рынка)</t>
  </si>
  <si>
    <t>шт</t>
  </si>
  <si>
    <t>Предоставление неисключительных прав на использование программного обеспечения Kaspersky Endpoint Security для бизнеса – Стандартный Russian Edition. 2 year Renewal License</t>
  </si>
  <si>
    <t xml:space="preserve">Расчёт выполнен в соответствии с требованиями статьи 22 N 44-ФЗ "О контрактной системе в сфере закупок товаров, работ, услуг для обеспечения государственных и муниципальных нужд" и Методическими рекомендациями, утвержденными Приказом МЭР РФ от 02.10.2013 г №567.    
Метод, используемый при расчете: Метод соспоставимых рыночных цен (анализа рынка).  
Установлен запрет закупок в соответствии с ПП РФ от 23 декабря 2024 г. N 1875.
Особенности определения начальной (максимальной) цены контракта не применены, в связи с тем, что объект закупки не включает товары, работы, услуги, указанные в позициях 1-145 приложения № 1 Постановлению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 1875). Объект закупки относится к позиции 146 приложения № 1 Постановление 1875.
В целях получения информации о рыночных ценах заказчиком направлены запросы о предоставлении ценовой информации 6 исполнителям, обладающим опытом оказания аналогичных услуг. В адрес заказчика поступило 5 коммерческих предложений. Цены, используемые для расчета, являются однородными, коэффициент вариации не превышает 33%.  Информация представлена в таблице.
Расчет цены  осуществлен в соответствии с Методическими рекомендациями на основании информации о рыночных ценах товара по формуле:
где: - НМЦК, определяемая методом сопоставимых рыночных цен (анализа рынка) (иным методом);
v - количество (объем) закупаемого товара (работы, услуги);
n - количество значений, используемых в расчете;
i - номер источника ценовой информации;
Цi - цена единицы товара, работы, услуги, представленная в источнике с номером i </t>
  </si>
  <si>
    <r>
      <t xml:space="preserve">
</t>
    </r>
    <r>
      <rPr>
        <b/>
        <sz val="12"/>
        <color rgb="FF000000"/>
        <rFont val="Times New Roman"/>
        <family val="1"/>
        <charset val="204"/>
      </rPr>
      <t>Итого: НМЦК закупки составляет 18 593,04  руб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</si>
</sst>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15" x14ac:knownFonts="1">
    <font>
      <sz val="10"/>
      <color rgb="FF000000"/>
      <name val="Calibri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64" fontId="6" fillId="0" borderId="2" xfId="0" applyNumberFormat="1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9" fillId="0" borderId="0" xfId="0" applyFont="1"/>
    <xf numFmtId="0" fontId="11" fillId="0" borderId="0" xfId="0" applyFont="1" applyAlignment="1">
      <alignment vertical="top" wrapText="1"/>
    </xf>
    <xf numFmtId="0" fontId="11" fillId="0" borderId="0" xfId="0" applyFont="1"/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/>
    <xf numFmtId="0" fontId="2" fillId="0" borderId="0" xfId="0" applyFont="1"/>
    <xf numFmtId="165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0" xfId="0" applyFont="1"/>
    <xf numFmtId="0" fontId="9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0" fillId="0" borderId="9" xfId="0" applyBorder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3" fillId="0" borderId="5" xfId="0" applyFont="1" applyBorder="1"/>
    <xf numFmtId="0" fontId="3" fillId="0" borderId="6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/>
    </xf>
    <xf numFmtId="0" fontId="5" fillId="0" borderId="3" xfId="0" applyFont="1" applyBorder="1" applyAlignment="1">
      <alignment horizontal="center" vertical="top" wrapText="1"/>
    </xf>
    <xf numFmtId="0" fontId="3" fillId="0" borderId="8" xfId="0" applyFont="1" applyBorder="1"/>
    <xf numFmtId="0" fontId="3" fillId="0" borderId="7" xfId="0" applyFont="1" applyBorder="1"/>
    <xf numFmtId="2" fontId="5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9525</xdr:colOff>
      <xdr:row>3</xdr:row>
      <xdr:rowOff>619125</xdr:rowOff>
    </xdr:from>
    <xdr:ext cx="828675" cy="46672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</xdr:colOff>
      <xdr:row>3</xdr:row>
      <xdr:rowOff>1009650</xdr:rowOff>
    </xdr:from>
    <xdr:ext cx="800100" cy="3524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161925</xdr:colOff>
      <xdr:row>3</xdr:row>
      <xdr:rowOff>1733550</xdr:rowOff>
    </xdr:from>
    <xdr:ext cx="1085850" cy="40005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525000" y="6648450"/>
          <a:ext cx="1085850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95"/>
  <sheetViews>
    <sheetView tabSelected="1" workbookViewId="0">
      <selection activeCell="I12" sqref="I12"/>
    </sheetView>
  </sheetViews>
  <sheetFormatPr defaultColWidth="14.42578125" defaultRowHeight="15" customHeight="1" x14ac:dyDescent="0.2"/>
  <cols>
    <col min="1" max="1" width="5.7109375" customWidth="1"/>
    <col min="2" max="2" width="32.5703125" customWidth="1"/>
    <col min="3" max="3" width="8.140625" customWidth="1"/>
    <col min="4" max="4" width="7.5703125" customWidth="1"/>
    <col min="5" max="5" width="11.28515625" customWidth="1"/>
    <col min="6" max="6" width="11.42578125" customWidth="1"/>
    <col min="7" max="7" width="11" customWidth="1"/>
    <col min="8" max="8" width="14.28515625" customWidth="1"/>
    <col min="9" max="9" width="12.85546875" customWidth="1"/>
    <col min="10" max="10" width="13" customWidth="1"/>
    <col min="11" max="11" width="21" customWidth="1"/>
    <col min="12" max="12" width="13.140625" customWidth="1"/>
    <col min="13" max="13" width="13.42578125" customWidth="1"/>
    <col min="14" max="14" width="21.140625" customWidth="1"/>
    <col min="15" max="15" width="3.140625" customWidth="1"/>
    <col min="16" max="16" width="3.85546875" hidden="1" customWidth="1"/>
    <col min="17" max="26" width="8.7109375" customWidth="1"/>
  </cols>
  <sheetData>
    <row r="1" spans="1:14" ht="30.75" customHeight="1" x14ac:dyDescent="0.2">
      <c r="A1" s="32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258" customHeight="1" x14ac:dyDescent="0.2">
      <c r="A2" s="34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27.75" customHeight="1" x14ac:dyDescent="0.2">
      <c r="A3" s="1">
        <v>1</v>
      </c>
      <c r="B3" s="36" t="s">
        <v>18</v>
      </c>
      <c r="C3" s="36" t="s">
        <v>0</v>
      </c>
      <c r="D3" s="36" t="s">
        <v>1</v>
      </c>
      <c r="E3" s="29" t="s">
        <v>2</v>
      </c>
      <c r="F3" s="30"/>
      <c r="G3" s="31"/>
      <c r="H3" s="39" t="s">
        <v>3</v>
      </c>
      <c r="I3" s="30"/>
      <c r="J3" s="31"/>
      <c r="K3" s="29" t="s">
        <v>17</v>
      </c>
      <c r="L3" s="30"/>
      <c r="M3" s="30"/>
      <c r="N3" s="31"/>
    </row>
    <row r="4" spans="1:14" ht="172.5" customHeight="1" x14ac:dyDescent="0.2">
      <c r="A4" s="1"/>
      <c r="B4" s="37"/>
      <c r="C4" s="38"/>
      <c r="D4" s="38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3" t="s">
        <v>10</v>
      </c>
      <c r="L4" s="2" t="s">
        <v>11</v>
      </c>
      <c r="M4" s="2" t="s">
        <v>12</v>
      </c>
      <c r="N4" s="2" t="s">
        <v>15</v>
      </c>
    </row>
    <row r="5" spans="1:14" ht="115.5" customHeight="1" x14ac:dyDescent="0.2">
      <c r="A5" s="22" t="s">
        <v>13</v>
      </c>
      <c r="B5" s="23" t="s">
        <v>21</v>
      </c>
      <c r="C5" s="25" t="s">
        <v>20</v>
      </c>
      <c r="D5" s="26">
        <v>12</v>
      </c>
      <c r="E5" s="4">
        <v>1327.86</v>
      </c>
      <c r="F5" s="4">
        <v>1845</v>
      </c>
      <c r="G5" s="4">
        <v>1475.4</v>
      </c>
      <c r="H5" s="5">
        <f t="shared" ref="H5" si="0">AVERAGE(E5:G5)</f>
        <v>1549.42</v>
      </c>
      <c r="I5" s="4">
        <f t="shared" ref="I5" si="1">SQRT(((SUM((POWER(E5-H5,2)),(POWER(F5-H5,2)),(POWER(G5-H5,2)))/(COLUMNS(E5:G5)-1))))</f>
        <v>266.39756980873534</v>
      </c>
      <c r="J5" s="4">
        <f t="shared" ref="J5" si="2">I5/H5*100</f>
        <v>17.193373637150376</v>
      </c>
      <c r="K5" s="6">
        <f t="shared" ref="K5" si="3">((D5/3)*(SUM(E5:G5)))</f>
        <v>18593.04</v>
      </c>
      <c r="L5" s="7">
        <f t="shared" ref="L5" si="4">K5/D5</f>
        <v>1549.42</v>
      </c>
      <c r="M5" s="6">
        <f t="shared" ref="M5" si="5">ROUNDDOWN(L5,2)</f>
        <v>1549.42</v>
      </c>
      <c r="N5" s="6">
        <f t="shared" ref="N5" si="6">M5*D5</f>
        <v>18593.04</v>
      </c>
    </row>
    <row r="6" spans="1:14" ht="30" customHeight="1" x14ac:dyDescent="0.25">
      <c r="B6" s="27" t="s">
        <v>23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ht="18" customHeight="1" x14ac:dyDescent="0.25">
      <c r="A7" s="8"/>
      <c r="B7" s="9" t="s">
        <v>14</v>
      </c>
      <c r="C7" s="10"/>
      <c r="D7" s="11"/>
      <c r="E7" s="11"/>
      <c r="F7" s="11"/>
      <c r="G7" s="12"/>
      <c r="H7" s="13"/>
      <c r="I7" s="13"/>
    </row>
    <row r="8" spans="1:14" ht="12" customHeight="1" x14ac:dyDescent="0.25">
      <c r="A8" s="14"/>
      <c r="B8" s="24" t="s">
        <v>16</v>
      </c>
      <c r="C8" s="15"/>
      <c r="D8" s="16"/>
      <c r="E8" s="16"/>
      <c r="F8" s="17"/>
      <c r="G8" s="18"/>
      <c r="H8" s="13"/>
      <c r="I8" s="13"/>
    </row>
    <row r="9" spans="1:14" ht="6.75" hidden="1" customHeight="1" x14ac:dyDescent="0.2">
      <c r="B9" s="19"/>
    </row>
    <row r="10" spans="1:14" ht="12.75" customHeight="1" x14ac:dyDescent="0.2">
      <c r="B10" s="20"/>
    </row>
    <row r="11" spans="1:14" ht="12.75" customHeight="1" x14ac:dyDescent="0.2">
      <c r="B11" s="21"/>
    </row>
    <row r="12" spans="1:14" ht="12.75" customHeight="1" x14ac:dyDescent="0.2"/>
    <row r="13" spans="1:14" ht="12.75" customHeight="1" x14ac:dyDescent="0.2"/>
    <row r="14" spans="1:14" ht="12.75" customHeight="1" x14ac:dyDescent="0.2"/>
    <row r="15" spans="1:14" ht="12.75" customHeight="1" x14ac:dyDescent="0.2"/>
    <row r="16" spans="1:14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</sheetData>
  <mergeCells count="9">
    <mergeCell ref="B6:N6"/>
    <mergeCell ref="E3:G3"/>
    <mergeCell ref="A1:N1"/>
    <mergeCell ref="A2:N2"/>
    <mergeCell ref="B3:B4"/>
    <mergeCell ref="C3:C4"/>
    <mergeCell ref="D3:D4"/>
    <mergeCell ref="H3:J3"/>
    <mergeCell ref="K3:N3"/>
  </mergeCells>
  <pageMargins left="0.47244094488188981" right="0.23622047244094491" top="0.74803149606299213" bottom="0.74803149606299213" header="0" footer="0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Школа Александрино</cp:lastModifiedBy>
  <cp:lastPrinted>2025-08-19T13:09:28Z</cp:lastPrinted>
  <dcterms:created xsi:type="dcterms:W3CDTF">2025-10-16T16:02:37Z</dcterms:created>
  <dcterms:modified xsi:type="dcterms:W3CDTF">2026-06-05T10:06:21Z</dcterms:modified>
</cp:coreProperties>
</file>