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етелева С.А\Закупки\Закупки 2026 года\Закупки в ЭМ\21 Пакеты для мусора\"/>
    </mc:Choice>
  </mc:AlternateContent>
  <bookViews>
    <workbookView xWindow="-105" yWindow="-105" windowWidth="23250" windowHeight="12570"/>
  </bookViews>
  <sheets>
    <sheet name="Расчет цены" sheetId="2" r:id="rId1"/>
    <sheet name="Лист1" sheetId="3" r:id="rId2"/>
  </sheets>
  <definedNames>
    <definedName name="_xlnm.Print_Area" localSheetId="0">'Расчет цены'!$A$1:$Q$14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2" l="1"/>
  <c r="O8" i="2"/>
  <c r="O9" i="2"/>
  <c r="O7" i="2"/>
  <c r="K7" i="2" l="1"/>
  <c r="E13" i="3" l="1"/>
  <c r="P7" i="2" l="1"/>
  <c r="Q7" i="2" s="1"/>
  <c r="N7" i="2"/>
  <c r="K9" i="2"/>
  <c r="A8" i="2" l="1"/>
  <c r="A9" i="2" s="1"/>
  <c r="P9" i="2"/>
  <c r="Q9" i="2" s="1"/>
  <c r="L10" i="2" s="1"/>
  <c r="N9" i="2"/>
  <c r="L9" i="2"/>
  <c r="M9" i="2" s="1"/>
  <c r="P8" i="2" l="1"/>
  <c r="N8" i="2"/>
  <c r="K8" i="2"/>
  <c r="L8" i="2" s="1"/>
  <c r="M8" i="2" s="1"/>
  <c r="L7" i="2" l="1"/>
  <c r="M7" i="2" s="1"/>
</calcChain>
</file>

<file path=xl/sharedStrings.xml><?xml version="1.0" encoding="utf-8"?>
<sst xmlns="http://schemas.openxmlformats.org/spreadsheetml/2006/main" count="43" uniqueCount="36">
  <si>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</si>
  <si>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</si>
  <si>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</si>
  <si>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</si>
  <si>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</si>
  <si>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</si>
  <si>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</si>
  <si>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Цена за единицу изм. с округлением (вниз) до сотых долей после запятой (руб.)</t>
  </si>
  <si>
    <t>рублей</t>
  </si>
  <si>
    <t>дата</t>
  </si>
  <si>
    <t>Наименование товара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</si>
  <si>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</si>
  <si>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</si>
  <si>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В результате проведенного расчета Н(М)ЦК составила: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</si>
  <si>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</si>
  <si>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</si>
  <si>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</si>
  <si>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</si>
  <si>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</si>
  <si>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обладающим опытом поставок соответствующих товаров, а также на основании  распоряжения Комитета по государственному заказу Санкт-Петербурга от 24.07.2023 № 144-р.</t>
  </si>
  <si>
    <t>-</t>
  </si>
  <si>
    <t>Предельная цена   (распоряжение
Комитета по государственному заказу
Санкт-Петербурга
от 31.05.2018 № 100-р с изменениями)</t>
  </si>
  <si>
    <t>ОКПД 2</t>
  </si>
  <si>
    <t>Шатунова О.Г.</t>
  </si>
  <si>
    <t>Главный бухгалтер</t>
  </si>
  <si>
    <t xml:space="preserve">Директор 
ГБОУ СОШ № 564 
Адмиралтейского района Санкт-Петербурга
_______________________ Корсакова Н.Л.
 «__» ________ 2026 год
</t>
  </si>
  <si>
    <t>Поставка мешков для мусора для нужд ГБОУ СОШ № 564 Адмиралтейского района Санкт-Петербурга в 2026 году</t>
  </si>
  <si>
    <t xml:space="preserve">Поставщик №1
Вх. № 34
от 09.02.2026г.  </t>
  </si>
  <si>
    <t>Поставщик №2
Вх. № 35
от 09.02.2026г.</t>
  </si>
  <si>
    <t xml:space="preserve">Поставщик №3
Вх. № 36
от 09.02.2026г. </t>
  </si>
  <si>
    <t>Мешки для мусора (тип 1)</t>
  </si>
  <si>
    <t>Мешки для мусора (тип 2)</t>
  </si>
  <si>
    <t>22.22.11.190</t>
  </si>
  <si>
    <t>Мешки для мусора (тип 3)</t>
  </si>
  <si>
    <t>шт.</t>
  </si>
  <si>
    <t>Реестр товаров для обеспечения нужд Санкт-Петербурга (на 2 квартал 2026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</si>
</sst>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8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8" fillId="0" borderId="0">
      <alignment horizontal="left" vertical="center"/>
    </xf>
    <xf numFmtId="0" fontId="7" fillId="2" borderId="0">
      <alignment horizontal="right" vertical="center"/>
    </xf>
    <xf numFmtId="0" fontId="9" fillId="2" borderId="0">
      <alignment horizontal="left" vertical="center"/>
    </xf>
    <xf numFmtId="0" fontId="11" fillId="0" borderId="0"/>
  </cellStyleXfs>
  <cellXfs count="55">
    <xf numFmtId="0" fontId="0" fillId="0" borderId="0" xfId="0"/>
    <xf numFmtId="0" fontId="12" fillId="0" borderId="0" xfId="0" applyFont="1"/>
    <xf numFmtId="0" fontId="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5" fillId="0" borderId="0" xfId="0" applyFont="1" applyAlignment="1" applyProtection="1">
      <alignment vertical="center"/>
      <protection locked="0"/>
    </xf>
    <xf numFmtId="0" fontId="14" fillId="0" borderId="0" xfId="0" applyFont="1"/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0" xfId="0" applyFont="1"/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15" fillId="0" borderId="4" xfId="0" applyFont="1" applyBorder="1" applyAlignment="1">
      <alignment horizontal="center"/>
    </xf>
    <xf numFmtId="2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2" fontId="5" fillId="0" borderId="0" xfId="0" applyNumberFormat="1" applyFont="1" applyAlignment="1" applyProtection="1">
      <alignment vertical="center"/>
      <protection locked="0"/>
    </xf>
    <xf numFmtId="4" fontId="12" fillId="0" borderId="0" xfId="0" applyNumberFormat="1" applyFont="1" applyAlignment="1">
      <alignment vertical="center"/>
    </xf>
    <xf numFmtId="4" fontId="12" fillId="0" borderId="0" xfId="0" applyNumberFormat="1" applyFont="1"/>
    <xf numFmtId="0" fontId="15" fillId="0" borderId="0" xfId="0" applyFont="1" applyAlignment="1">
      <alignment horizontal="center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0" fillId="0" borderId="10" xfId="0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4" fontId="16" fillId="0" borderId="0" xfId="0" applyNumberFormat="1" applyFont="1" applyAlignment="1">
      <alignment vertical="center"/>
    </xf>
    <xf numFmtId="0" fontId="1" fillId="0" borderId="2" xfId="0" applyFont="1" applyBorder="1" applyAlignment="1">
      <alignment horizontal="center" vertical="top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6" fillId="0" borderId="0" xfId="0" applyNumberFormat="1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right" vertical="top" wrapText="1"/>
      <protection locked="0"/>
    </xf>
    <xf numFmtId="0" fontId="16" fillId="0" borderId="4" xfId="0" applyFont="1" applyBorder="1" applyAlignment="1">
      <alignment horizontal="right" vertical="center"/>
    </xf>
    <xf numFmtId="0" fontId="16" fillId="0" borderId="0" xfId="0" applyFont="1" applyAlignment="1">
      <alignment horizontal="left"/>
    </xf>
  </cellXfs>
  <cellStyles count="5">
    <cellStyle name="S15" xfId="1"/>
    <cellStyle name="S20" xfId="2"/>
    <cellStyle name="S23" xfId="3"/>
    <cellStyle name="Обычный" xfId="0" builtinId="0"/>
    <cellStyle name="Обычный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22860</xdr:colOff>
      <xdr:row>5</xdr:row>
      <xdr:rowOff>952500</xdr:rowOff>
    </xdr:from>
    <xdr:to>
      <xdr:col>13</xdr:col>
      <xdr:colOff>0</xdr:colOff>
      <xdr:row>5</xdr:row>
      <xdr:rowOff>1303020</xdr:rowOff>
    </xdr:to>
    <xdr:pic>
      <xdr:nvPicPr>
        <xdr:cNvPr id="12352" name="Picture 1">
          <a:extLst>
            <a:ext uri="{FF2B5EF4-FFF2-40B4-BE49-F238E27FC236}">
              <a16:creationId xmlns:a16="http://schemas.microsoft.com/office/drawing/2014/main" id="{00000000-0008-0000-0000-000040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22860</xdr:colOff>
      <xdr:row>5</xdr:row>
      <xdr:rowOff>922020</xdr:rowOff>
    </xdr:from>
    <xdr:to>
      <xdr:col>11</xdr:col>
      <xdr:colOff>1051560</xdr:colOff>
      <xdr:row>5</xdr:row>
      <xdr:rowOff>1363980</xdr:rowOff>
    </xdr:to>
    <xdr:pic>
      <xdr:nvPicPr>
        <xdr:cNvPr id="12353" name="Picture 2">
          <a:extLst>
            <a:ext uri="{FF2B5EF4-FFF2-40B4-BE49-F238E27FC236}">
              <a16:creationId xmlns:a16="http://schemas.microsoft.com/office/drawing/2014/main" id="{00000000-0008-0000-0000-000041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327661</xdr:colOff>
      <xdr:row>5</xdr:row>
      <xdr:rowOff>1653989</xdr:rowOff>
    </xdr:from>
    <xdr:to>
      <xdr:col>13</xdr:col>
      <xdr:colOff>1287781</xdr:colOff>
      <xdr:row>6</xdr:row>
      <xdr:rowOff>2690</xdr:rowOff>
    </xdr:to>
    <xdr:pic>
      <xdr:nvPicPr>
        <xdr:cNvPr id="12354" name="Picture 5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22860</xdr:colOff>
      <xdr:row>5</xdr:row>
      <xdr:rowOff>952500</xdr:rowOff>
    </xdr:from>
    <xdr:to>
      <xdr:col>13</xdr:col>
      <xdr:colOff>0</xdr:colOff>
      <xdr:row>5</xdr:row>
      <xdr:rowOff>1303020</xdr:rowOff>
    </xdr:to>
    <xdr:pic>
      <xdr:nvPicPr>
        <xdr:cNvPr id="12356" name="Picture 1">
          <a:extLst>
            <a:ext uri="{FF2B5EF4-FFF2-40B4-BE49-F238E27FC236}">
              <a16:creationId xmlns:a16="http://schemas.microsoft.com/office/drawing/2014/main" id="{00000000-0008-0000-0000-000044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22860</xdr:colOff>
      <xdr:row>5</xdr:row>
      <xdr:rowOff>922020</xdr:rowOff>
    </xdr:from>
    <xdr:to>
      <xdr:col>11</xdr:col>
      <xdr:colOff>1051560</xdr:colOff>
      <xdr:row>5</xdr:row>
      <xdr:rowOff>1363980</xdr:rowOff>
    </xdr:to>
    <xdr:pic>
      <xdr:nvPicPr>
        <xdr:cNvPr id="12357" name="Picture 2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328108</xdr:colOff>
      <xdr:row>5</xdr:row>
      <xdr:rowOff>1491727</xdr:rowOff>
    </xdr:from>
    <xdr:to>
      <xdr:col>13</xdr:col>
      <xdr:colOff>488128</xdr:colOff>
      <xdr:row>5</xdr:row>
      <xdr:rowOff>1720327</xdr:rowOff>
    </xdr:to>
    <xdr:pic>
      <xdr:nvPicPr>
        <xdr:cNvPr id="12359" name="Picture 6">
          <a:extLst>
            <a:ext uri="{FF2B5EF4-FFF2-40B4-BE49-F238E27FC236}">
              <a16:creationId xmlns:a16="http://schemas.microsoft.com/office/drawing/2014/main" id="{00000000-0008-0000-0000-000047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327661</xdr:colOff>
      <xdr:row>9</xdr:row>
      <xdr:rowOff>0</xdr:rowOff>
    </xdr:from>
    <xdr:to>
      <xdr:col>13</xdr:col>
      <xdr:colOff>1287781</xdr:colOff>
      <xdr:row>9</xdr:row>
      <xdr:rowOff>0</xdr:rowOff>
    </xdr:to>
    <xdr:pic>
      <xdr:nvPicPr>
        <xdr:cNvPr id="34" name="Picture 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327661</xdr:colOff>
      <xdr:row>9</xdr:row>
      <xdr:rowOff>0</xdr:rowOff>
    </xdr:from>
    <xdr:to>
      <xdr:col>13</xdr:col>
      <xdr:colOff>1287781</xdr:colOff>
      <xdr:row>9</xdr:row>
      <xdr:rowOff>0</xdr:rowOff>
    </xdr:to>
    <xdr:pic>
      <xdr:nvPicPr>
        <xdr:cNvPr id="35" name="Picture 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327661</xdr:colOff>
      <xdr:row>9</xdr:row>
      <xdr:rowOff>0</xdr:rowOff>
    </xdr:from>
    <xdr:to>
      <xdr:col>13</xdr:col>
      <xdr:colOff>1287781</xdr:colOff>
      <xdr:row>9</xdr:row>
      <xdr:rowOff>2690</xdr:rowOff>
    </xdr:to>
    <xdr:pic>
      <xdr:nvPicPr>
        <xdr:cNvPr id="58" name="Picture 5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"/>
  <sheetViews>
    <sheetView showGridLines="0" tabSelected="1" view="pageBreakPreview" zoomScale="90" zoomScaleNormal="90" zoomScaleSheetLayoutView="90" workbookViewId="0">
      <selection activeCell="N13" sqref="N13"/>
    </sheetView>
  </sheetViews>
  <sheetFormatPr defaultColWidth="9.140625" defaultRowHeight="12.75" x14ac:dyDescent="0.2"/>
  <cols>
    <col min="1" max="1" width="5" style="1" customWidth="1"/>
    <col min="2" max="2" width="27.7109375" style="1" customWidth="1"/>
    <col min="3" max="3" width="12.42578125" style="1" bestFit="1" customWidth="1"/>
    <col min="4" max="4" width="7.7109375" style="1" bestFit="1" customWidth="1"/>
    <col min="5" max="5" width="7.85546875" style="1" bestFit="1" customWidth="1"/>
    <col min="6" max="10" width="13.85546875" style="1" customWidth="1"/>
    <col min="11" max="11" width="13.7109375" style="1" customWidth="1"/>
    <col min="12" max="12" width="16.140625" style="1" customWidth="1"/>
    <col min="13" max="13" width="15.42578125" style="1" customWidth="1"/>
    <col min="14" max="14" width="23.28515625" style="1" customWidth="1"/>
    <col min="15" max="15" width="12" style="1" customWidth="1"/>
    <col min="16" max="17" width="10" style="1" customWidth="1"/>
    <col min="18" max="18" width="11.85546875" style="1" customWidth="1"/>
    <col min="19" max="19" width="9.140625" style="1"/>
    <col min="20" max="22" width="12.42578125" style="1" bestFit="1" customWidth="1"/>
    <col min="23" max="16384" width="9.140625" style="1"/>
  </cols>
  <sheetData>
    <row r="1" spans="1:22" customFormat="1" ht="130.5" customHeight="1" x14ac:dyDescent="0.25">
      <c r="A1" s="34" t="s">
        <v>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22" customFormat="1" ht="30.75" customHeight="1" x14ac:dyDescent="0.25">
      <c r="A2" s="36" t="s">
        <v>26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22" customFormat="1" ht="111" customHeight="1" x14ac:dyDescent="0.25">
      <c r="A3" s="37" t="s">
        <v>19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</row>
    <row r="4" spans="1:22" ht="29.25" customHeight="1" x14ac:dyDescent="0.2">
      <c r="A4" s="48" t="s">
        <v>15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</row>
    <row r="5" spans="1:22" ht="39" customHeight="1" x14ac:dyDescent="0.2">
      <c r="A5" s="51" t="s">
        <v>0</v>
      </c>
      <c r="B5" s="38" t="s">
        <v>10</v>
      </c>
      <c r="C5" s="38" t="s">
        <v>22</v>
      </c>
      <c r="D5" s="38" t="s">
        <v>1</v>
      </c>
      <c r="E5" s="38" t="s">
        <v>2</v>
      </c>
      <c r="F5" s="45" t="s">
        <v>3</v>
      </c>
      <c r="G5" s="46"/>
      <c r="H5" s="47"/>
      <c r="I5" s="38" t="s">
        <v>21</v>
      </c>
      <c r="J5" s="38" t="s">
        <v>35</v>
      </c>
      <c r="K5" s="43" t="s">
        <v>11</v>
      </c>
      <c r="L5" s="43"/>
      <c r="M5" s="43"/>
      <c r="N5" s="40" t="s">
        <v>12</v>
      </c>
      <c r="O5" s="41"/>
      <c r="P5" s="41"/>
      <c r="Q5" s="42"/>
    </row>
    <row r="6" spans="1:22" ht="159" customHeight="1" x14ac:dyDescent="0.2">
      <c r="A6" s="51"/>
      <c r="B6" s="44"/>
      <c r="C6" s="39"/>
      <c r="D6" s="39"/>
      <c r="E6" s="39"/>
      <c r="F6" s="27" t="s">
        <v>27</v>
      </c>
      <c r="G6" s="27" t="s">
        <v>28</v>
      </c>
      <c r="H6" s="27" t="s">
        <v>29</v>
      </c>
      <c r="I6" s="39"/>
      <c r="J6" s="39"/>
      <c r="K6" s="2" t="s">
        <v>6</v>
      </c>
      <c r="L6" s="2" t="s">
        <v>4</v>
      </c>
      <c r="M6" s="2" t="s">
        <v>5</v>
      </c>
      <c r="N6" s="8" t="s">
        <v>16</v>
      </c>
      <c r="O6" s="7" t="s">
        <v>18</v>
      </c>
      <c r="P6" s="7" t="s">
        <v>7</v>
      </c>
      <c r="Q6" s="7" t="s">
        <v>17</v>
      </c>
    </row>
    <row r="7" spans="1:22" s="9" customFormat="1" ht="15" x14ac:dyDescent="0.25">
      <c r="A7" s="25">
        <v>1</v>
      </c>
      <c r="B7" s="24" t="s">
        <v>30</v>
      </c>
      <c r="C7" s="33" t="s">
        <v>32</v>
      </c>
      <c r="D7" s="28" t="s">
        <v>34</v>
      </c>
      <c r="E7" s="32">
        <v>280</v>
      </c>
      <c r="F7" s="30">
        <v>72.540000000000006</v>
      </c>
      <c r="G7" s="31">
        <v>63.63</v>
      </c>
      <c r="H7" s="30">
        <v>66.81</v>
      </c>
      <c r="I7" s="5">
        <v>79.14</v>
      </c>
      <c r="J7" s="5" t="s">
        <v>20</v>
      </c>
      <c r="K7" s="6">
        <f>AVERAGE(F7:H7)</f>
        <v>67.660000000000011</v>
      </c>
      <c r="L7" s="3">
        <f>SQRT(((SUM((POWER(H7-K7,2)),(POWER(G7-K7,2)),(POWER(F7-K7,2)))/(COLUMNS(F7:H7)-1))))</f>
        <v>4.5154069584036414</v>
      </c>
      <c r="M7" s="3">
        <f>L7/K7*100</f>
        <v>6.673672714164411</v>
      </c>
      <c r="N7" s="4">
        <f>((E7/3)*(SUM(F7:H7)))</f>
        <v>18944.8</v>
      </c>
      <c r="O7" s="4">
        <f>SMALL(F7:H7,1)</f>
        <v>63.63</v>
      </c>
      <c r="P7" s="4">
        <f>ROUND(O7,2)</f>
        <v>63.63</v>
      </c>
      <c r="Q7" s="4">
        <f>P7*E7</f>
        <v>17816.400000000001</v>
      </c>
      <c r="R7" s="18"/>
      <c r="S7" s="19"/>
      <c r="T7" s="19"/>
      <c r="U7" s="19"/>
    </row>
    <row r="8" spans="1:22" s="9" customFormat="1" ht="15" x14ac:dyDescent="0.25">
      <c r="A8" s="25">
        <f>A7+1</f>
        <v>2</v>
      </c>
      <c r="B8" s="24" t="s">
        <v>31</v>
      </c>
      <c r="C8" s="33" t="s">
        <v>32</v>
      </c>
      <c r="D8" s="28" t="s">
        <v>34</v>
      </c>
      <c r="E8" s="29">
        <v>41</v>
      </c>
      <c r="F8" s="30">
        <v>674.81</v>
      </c>
      <c r="G8" s="31">
        <v>591.94000000000005</v>
      </c>
      <c r="H8" s="30">
        <v>621.54</v>
      </c>
      <c r="I8" s="5" t="s">
        <v>20</v>
      </c>
      <c r="J8" s="5" t="s">
        <v>20</v>
      </c>
      <c r="K8" s="6">
        <f t="shared" ref="K8" si="0">AVERAGE(F8:H8)</f>
        <v>629.42999999999995</v>
      </c>
      <c r="L8" s="3">
        <f t="shared" ref="L8" si="1">SQRT(((SUM((POWER(H8-K8,2)),(POWER(G8-K8,2)),(POWER(F8-K8,2)))/(COLUMNS(F8:H8)-1))))</f>
        <v>41.994622274762705</v>
      </c>
      <c r="M8" s="3">
        <f t="shared" ref="M8" si="2">L8/K8*100</f>
        <v>6.6718494947432925</v>
      </c>
      <c r="N8" s="4">
        <f t="shared" ref="N8" si="3">((E8/3)*(SUM(F8:H8)))</f>
        <v>25806.629999999997</v>
      </c>
      <c r="O8" s="4">
        <f>SMALL(F8:H8,1)</f>
        <v>591.94000000000005</v>
      </c>
      <c r="P8" s="4">
        <f t="shared" ref="P8" si="4">ROUND(O8,2)</f>
        <v>591.94000000000005</v>
      </c>
      <c r="Q8" s="4">
        <f>P8*E8</f>
        <v>24269.54</v>
      </c>
      <c r="R8" s="18"/>
      <c r="S8" s="19"/>
      <c r="T8" s="19"/>
      <c r="U8" s="19"/>
    </row>
    <row r="9" spans="1:22" s="9" customFormat="1" ht="30" customHeight="1" x14ac:dyDescent="0.25">
      <c r="A9" s="25">
        <f t="shared" ref="A9" si="5">A8+1</f>
        <v>3</v>
      </c>
      <c r="B9" s="24" t="s">
        <v>33</v>
      </c>
      <c r="C9" s="33" t="s">
        <v>32</v>
      </c>
      <c r="D9" s="28" t="s">
        <v>34</v>
      </c>
      <c r="E9" s="29">
        <v>240</v>
      </c>
      <c r="F9" s="30">
        <v>59.38</v>
      </c>
      <c r="G9" s="31">
        <v>52.09</v>
      </c>
      <c r="H9" s="30">
        <v>54.69</v>
      </c>
      <c r="I9" s="5">
        <v>61.18</v>
      </c>
      <c r="J9" s="5" t="s">
        <v>20</v>
      </c>
      <c r="K9" s="6">
        <f>AVERAGE(F9:H9)</f>
        <v>55.386666666666663</v>
      </c>
      <c r="L9" s="3">
        <f t="shared" ref="L9" si="6">SQRT(((SUM((POWER(H9-K9,2)),(POWER(G9-K9,2)),(POWER(F9-K9,2)))/(COLUMNS(F9:H9)-1))))</f>
        <v>3.6945951514791622</v>
      </c>
      <c r="M9" s="3">
        <f t="shared" ref="M9" si="7">L9/K9*100</f>
        <v>6.6705497438838997</v>
      </c>
      <c r="N9" s="4">
        <f t="shared" ref="N9" si="8">((E9/3)*(SUM(F9:H9)))</f>
        <v>13292.8</v>
      </c>
      <c r="O9" s="4">
        <f>SMALL(F9:H9,1)</f>
        <v>52.09</v>
      </c>
      <c r="P9" s="4">
        <f t="shared" ref="P9" si="9">ROUND(O9,2)</f>
        <v>52.09</v>
      </c>
      <c r="Q9" s="4">
        <f>P9*E9</f>
        <v>12501.6</v>
      </c>
      <c r="R9" s="18"/>
      <c r="S9" s="19"/>
      <c r="T9" s="19"/>
      <c r="U9" s="19"/>
    </row>
    <row r="10" spans="1:22" ht="26.25" customHeight="1" x14ac:dyDescent="0.2">
      <c r="A10" s="53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26">
        <f>SUM(Q7:Q9)</f>
        <v>54587.54</v>
      </c>
      <c r="M10" s="17" t="s">
        <v>8</v>
      </c>
      <c r="N10" s="17"/>
      <c r="O10" s="16"/>
      <c r="P10" s="16"/>
      <c r="Q10" s="16"/>
      <c r="T10" s="20"/>
      <c r="U10" s="20"/>
      <c r="V10" s="20"/>
    </row>
    <row r="11" spans="1:22" ht="15.75" x14ac:dyDescent="0.25">
      <c r="A11" s="54" t="s">
        <v>14</v>
      </c>
      <c r="B11" s="54"/>
      <c r="C11" s="54"/>
      <c r="D11" s="54"/>
      <c r="E11" s="10"/>
      <c r="F11" s="10"/>
      <c r="G11" s="10"/>
      <c r="H11" s="10"/>
      <c r="I11" s="10"/>
      <c r="J11" s="10"/>
      <c r="K11" s="10"/>
      <c r="L11" s="10"/>
    </row>
    <row r="12" spans="1:22" ht="15.6" customHeight="1" x14ac:dyDescent="0.25">
      <c r="A12" s="22"/>
      <c r="B12" s="22"/>
      <c r="C12" s="22"/>
      <c r="D12" s="52" t="s">
        <v>24</v>
      </c>
      <c r="E12" s="52"/>
      <c r="F12" s="52"/>
      <c r="G12" s="50" t="s">
        <v>23</v>
      </c>
      <c r="H12" s="50"/>
      <c r="I12" s="23"/>
      <c r="J12" s="23"/>
      <c r="K12" s="23"/>
      <c r="L12" s="14"/>
      <c r="M12" s="18"/>
      <c r="N12" s="9"/>
      <c r="O12" s="9"/>
      <c r="P12" s="9"/>
      <c r="Q12" s="9"/>
    </row>
    <row r="13" spans="1:22" ht="15.75" x14ac:dyDescent="0.25">
      <c r="A13" s="11"/>
      <c r="B13" s="11"/>
      <c r="C13" s="11"/>
      <c r="D13" s="11"/>
      <c r="E13" s="11"/>
      <c r="F13" s="12"/>
      <c r="G13" s="13"/>
      <c r="H13" s="49"/>
      <c r="I13" s="49"/>
      <c r="J13" s="49"/>
      <c r="K13" s="49"/>
      <c r="L13" s="49"/>
      <c r="M13" s="9"/>
      <c r="N13" s="9"/>
      <c r="O13" s="9"/>
      <c r="P13" s="9"/>
      <c r="Q13" s="9"/>
    </row>
    <row r="14" spans="1:22" ht="15.75" x14ac:dyDescent="0.25">
      <c r="A14" s="11"/>
      <c r="B14" s="11"/>
      <c r="C14" s="11"/>
      <c r="D14" s="11"/>
      <c r="E14" s="11"/>
      <c r="F14" s="12"/>
      <c r="G14" s="13"/>
      <c r="H14" s="15" t="s">
        <v>9</v>
      </c>
      <c r="I14" s="21"/>
      <c r="J14" s="21"/>
      <c r="K14" s="21"/>
      <c r="L14" s="14"/>
      <c r="M14" s="9"/>
      <c r="N14" s="9"/>
      <c r="O14" s="9"/>
      <c r="P14" s="9"/>
      <c r="Q14" s="9"/>
    </row>
  </sheetData>
  <mergeCells count="19">
    <mergeCell ref="H13:L13"/>
    <mergeCell ref="G12:H12"/>
    <mergeCell ref="A5:A6"/>
    <mergeCell ref="D12:F12"/>
    <mergeCell ref="A10:K10"/>
    <mergeCell ref="A11:D11"/>
    <mergeCell ref="I5:I6"/>
    <mergeCell ref="J5:J6"/>
    <mergeCell ref="A1:Q1"/>
    <mergeCell ref="A2:Q2"/>
    <mergeCell ref="A3:Q3"/>
    <mergeCell ref="E5:E6"/>
    <mergeCell ref="N5:Q5"/>
    <mergeCell ref="K5:M5"/>
    <mergeCell ref="B5:B6"/>
    <mergeCell ref="D5:D6"/>
    <mergeCell ref="F5:H5"/>
    <mergeCell ref="A4:Q4"/>
    <mergeCell ref="C5:C6"/>
  </mergeCells>
  <pageMargins left="0.25" right="0.25" top="0.75" bottom="0.75" header="0.3" footer="0.3"/>
  <pageSetup paperSize="9" scale="52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3:E13"/>
  <sheetViews>
    <sheetView workbookViewId="0">
      <selection activeCell="C11" sqref="C11:G23"/>
    </sheetView>
  </sheetViews>
  <sheetFormatPr defaultRowHeight="15" x14ac:dyDescent="0.25"/>
  <sheetData>
    <row r="13" spans="3:5" x14ac:dyDescent="0.25">
      <c r="C13">
        <v>180.29</v>
      </c>
      <c r="D13">
        <v>5</v>
      </c>
      <c r="E13">
        <f>C13*D13</f>
        <v>901.44999999999993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цены</vt:lpstr>
      <vt:lpstr>Лист1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BUH7</cp:lastModifiedBy>
  <cp:lastPrinted>2026-04-10T09:00:42Z</cp:lastPrinted>
  <dcterms:created xsi:type="dcterms:W3CDTF">2014-01-15T18:15:09Z</dcterms:created>
  <dcterms:modified xsi:type="dcterms:W3CDTF">2026-04-10T09:01:02Z</dcterms:modified>
</cp:coreProperties>
</file>