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4\Econom\Obmen\ДОГОВОРА_2026\ИСПЫТАНИЕ КСОБ\"/>
    </mc:Choice>
  </mc:AlternateContent>
  <bookViews>
    <workbookView xWindow="0" yWindow="0" windowWidth="28800" windowHeight="12435"/>
  </bookViews>
  <sheets>
    <sheet name="Оборудование" sheetId="1" r:id="rId1"/>
  </sheets>
  <calcPr calcId="152511"/>
</workbook>
</file>

<file path=xl/calcChain.xml><?xml version="1.0" encoding="utf-8"?>
<calcChain xmlns="http://schemas.openxmlformats.org/spreadsheetml/2006/main">
  <c r="P13" i="1" l="1"/>
  <c r="P11" i="1" l="1"/>
  <c r="O11" i="1"/>
  <c r="M11" i="1"/>
  <c r="L11" i="1"/>
  <c r="I11" i="1"/>
  <c r="N11" i="1" l="1"/>
</calcChain>
</file>

<file path=xl/sharedStrings.xml><?xml version="1.0" encoding="utf-8"?>
<sst xmlns="http://schemas.openxmlformats.org/spreadsheetml/2006/main" count="30" uniqueCount="30">
  <si>
    <t>Определение и обоснование НМЦК методом сопоставимых рыночных цен (анализ рынка)</t>
  </si>
  <si>
    <t>с осуществлением сбора и анализа общедоступной ценовой информации</t>
  </si>
  <si>
    <t>Полученная ценовая информация использована для определения и обоснования НМЦК </t>
  </si>
  <si>
    <t>№ п/п</t>
  </si>
  <si>
    <t>Наименование товара (работы, услуги)</t>
  </si>
  <si>
    <t>Ед. изм.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</si>
  <si>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</si>
  <si>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</si>
  <si>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</si>
  <si>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</si>
  <si>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минимальная величина цены единицы прод-ции, руб.</t>
  </si>
  <si>
    <t xml:space="preserve">                 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</si>
  <si>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</si>
  <si>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</si>
  <si>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</si>
  <si>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</si>
  <si>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</si>
  <si>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</si>
  <si>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</si>
  <si>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</si>
  <si>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9=3+4+5+6+7</t>
  </si>
  <si>
    <t>11= кол-во ответов ИЦИ</t>
  </si>
  <si>
    <t>12=9/11</t>
  </si>
  <si>
    <t>16=10*12</t>
  </si>
  <si>
    <t xml:space="preserve">  </t>
  </si>
  <si>
    <t xml:space="preserve"> </t>
  </si>
  <si>
    <t xml:space="preserve">НМЦК определяется и устанавливается Заказчиком в пределах выделенных лимитов финансирования, минимальная цена контракта  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</si>
  <si>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</si>
  <si>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>Оказание услуг по проведению испытаний и техническому освидетельствованию комплексных систем обеспечения безопасности (КСОБ</t>
  </si>
  <si>
    <t>усл ед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</si>
</sst>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₽&quot;_-;\-* #,##0.00\ &quot;₽&quot;_-;_-* &quot;-&quot;??\ &quot;₽&quot;_-;_-@_-"/>
  </numFmts>
  <fonts count="2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ahoma"/>
      <family val="2"/>
      <charset val="204"/>
    </font>
    <font>
      <sz val="14"/>
      <color theme="1"/>
      <name val="Times New Roman"/>
      <family val="1"/>
      <charset val="204"/>
    </font>
    <font>
      <sz val="12"/>
      <name val="Arial"/>
      <family val="2"/>
      <charset val="204"/>
    </font>
    <font>
      <sz val="10"/>
      <name val="Mangal"/>
      <family val="2"/>
    </font>
    <font>
      <sz val="11"/>
      <color theme="1"/>
      <name val="Calibri"/>
      <family val="2"/>
      <scheme val="minor"/>
    </font>
    <font>
      <sz val="11"/>
      <color indexed="8"/>
      <name val="Times New Roman"/>
      <family val="2"/>
      <charset val="204"/>
    </font>
    <font>
      <sz val="10"/>
      <name val="Arial"/>
      <family val="2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41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</borders>
  <cellStyleXfs count="26">
    <xf numFmtId="0" fontId="0" fillId="0" borderId="0"/>
    <xf numFmtId="0" fontId="13" fillId="0" borderId="0"/>
    <xf numFmtId="0" fontId="21" fillId="3" borderId="0" applyNumberFormat="0" applyBorder="0" applyAlignment="0" applyProtection="0"/>
    <xf numFmtId="0" fontId="21" fillId="0" borderId="0" applyNumberFormat="0" applyBorder="0" applyAlignment="0" applyProtection="0"/>
    <xf numFmtId="0" fontId="21" fillId="4" borderId="0" applyNumberFormat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6" fillId="0" borderId="0" applyNumberFormat="0" applyFill="0" applyBorder="0" applyAlignment="0" applyProtection="0"/>
  </cellStyleXfs>
  <cellXfs count="60">
    <xf numFmtId="0" fontId="0" fillId="0" borderId="0" xfId="0"/>
    <xf numFmtId="0" fontId="3" fillId="0" borderId="0" xfId="0" applyFont="1" applyAlignment="1">
      <alignment horizontal="center" vertical="center" wrapText="1"/>
    </xf>
    <xf numFmtId="22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17" fillId="0" borderId="0" xfId="0" applyFont="1"/>
    <xf numFmtId="0" fontId="4" fillId="0" borderId="0" xfId="0" applyFont="1"/>
    <xf numFmtId="0" fontId="20" fillId="0" borderId="0" xfId="0" applyFont="1"/>
    <xf numFmtId="4" fontId="12" fillId="0" borderId="5" xfId="0" applyNumberFormat="1" applyFont="1" applyFill="1" applyBorder="1" applyAlignment="1">
      <alignment horizontal="center" vertical="top" wrapText="1"/>
    </xf>
    <xf numFmtId="4" fontId="11" fillId="0" borderId="9" xfId="1" applyNumberFormat="1" applyFont="1" applyBorder="1" applyAlignment="1">
      <alignment horizontal="center" vertical="top" wrapText="1"/>
    </xf>
    <xf numFmtId="4" fontId="11" fillId="0" borderId="5" xfId="0" applyNumberFormat="1" applyFont="1" applyFill="1" applyBorder="1" applyAlignment="1">
      <alignment horizontal="center" vertical="top" wrapText="1"/>
    </xf>
    <xf numFmtId="0" fontId="26" fillId="0" borderId="1" xfId="25" applyFill="1" applyBorder="1" applyAlignment="1">
      <alignment horizontal="center" vertical="center" wrapText="1"/>
    </xf>
    <xf numFmtId="4" fontId="16" fillId="0" borderId="5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27" fillId="0" borderId="1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/>
    </xf>
    <xf numFmtId="4" fontId="15" fillId="0" borderId="5" xfId="0" applyNumberFormat="1" applyFont="1" applyFill="1" applyBorder="1" applyAlignment="1">
      <alignment horizontal="center" vertical="center" wrapText="1"/>
    </xf>
    <xf numFmtId="10" fontId="16" fillId="0" borderId="5" xfId="0" applyNumberFormat="1" applyFont="1" applyFill="1" applyBorder="1" applyAlignment="1">
      <alignment horizontal="center" vertical="center" wrapText="1"/>
    </xf>
    <xf numFmtId="0" fontId="25" fillId="0" borderId="4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  <xf numFmtId="4" fontId="7" fillId="0" borderId="8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4" fontId="5" fillId="0" borderId="6" xfId="0" applyNumberFormat="1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center" vertical="top" wrapText="1"/>
    </xf>
    <xf numFmtId="0" fontId="25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18" fillId="0" borderId="10" xfId="0" applyFont="1" applyBorder="1" applyAlignment="1">
      <alignment horizontal="left" wrapText="1"/>
    </xf>
    <xf numFmtId="0" fontId="0" fillId="0" borderId="10" xfId="0" applyBorder="1" applyAlignment="1">
      <alignment wrapText="1"/>
    </xf>
    <xf numFmtId="0" fontId="0" fillId="0" borderId="0" xfId="0" applyAlignment="1">
      <alignment wrapText="1"/>
    </xf>
  </cellXfs>
  <cellStyles count="26">
    <cellStyle name="Excel Built-in Normal" xfId="1"/>
    <cellStyle name="Безымянный1" xfId="2"/>
    <cellStyle name="Безымянный2" xfId="3"/>
    <cellStyle name="Безымянный3" xfId="4"/>
    <cellStyle name="Гиперссылка" xfId="25" builtinId="8"/>
    <cellStyle name="Денежный 2" xfId="5"/>
    <cellStyle name="Денежный 3" xfId="6"/>
    <cellStyle name="Денежный 3 2" xfId="7"/>
    <cellStyle name="Денежный 3 2 2" xfId="8"/>
    <cellStyle name="Денежный 3 2 2 2" xfId="9"/>
    <cellStyle name="Денежный 3 2 2 3" xfId="10"/>
    <cellStyle name="Денежный 3 2 2 3 2" xfId="11"/>
    <cellStyle name="Обычный" xfId="0" builtinId="0"/>
    <cellStyle name="Обычный 2" xfId="12"/>
    <cellStyle name="Обычный 2 2" xfId="13"/>
    <cellStyle name="Обычный 2 2 2" xfId="14"/>
    <cellStyle name="Обычный 2 3" xfId="15"/>
    <cellStyle name="Обычный 2 4" xfId="16"/>
    <cellStyle name="Обычный 2 4 2" xfId="17"/>
    <cellStyle name="Обычный 3" xfId="18"/>
    <cellStyle name="Обычный 3 2" xfId="19"/>
    <cellStyle name="Обычный 3 2 2" xfId="20"/>
    <cellStyle name="Обычный 3 2 2 2" xfId="21"/>
    <cellStyle name="Обычный 3 2 2 3" xfId="22"/>
    <cellStyle name="Обычный 3 2 2 3 2" xfId="23"/>
    <cellStyle name="Обычный 4" xfId="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6</xdr:row>
      <xdr:rowOff>419100</xdr:rowOff>
    </xdr:from>
    <xdr:to>
      <xdr:col>8</xdr:col>
      <xdr:colOff>571500</xdr:colOff>
      <xdr:row>6</xdr:row>
      <xdr:rowOff>819150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315075" y="2343150"/>
          <a:ext cx="4572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66675</xdr:colOff>
      <xdr:row>6</xdr:row>
      <xdr:rowOff>161925</xdr:rowOff>
    </xdr:from>
    <xdr:to>
      <xdr:col>16</xdr:col>
      <xdr:colOff>38100</xdr:colOff>
      <xdr:row>6</xdr:row>
      <xdr:rowOff>581025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1287125" y="2085975"/>
          <a:ext cx="10096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28575</xdr:colOff>
      <xdr:row>6</xdr:row>
      <xdr:rowOff>609600</xdr:rowOff>
    </xdr:from>
    <xdr:to>
      <xdr:col>13</xdr:col>
      <xdr:colOff>0</xdr:colOff>
      <xdr:row>6</xdr:row>
      <xdr:rowOff>1123950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867775" y="2533650"/>
          <a:ext cx="84772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6</xdr:row>
      <xdr:rowOff>914400</xdr:rowOff>
    </xdr:from>
    <xdr:to>
      <xdr:col>13</xdr:col>
      <xdr:colOff>723900</xdr:colOff>
      <xdr:row>7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782175" y="2838450"/>
          <a:ext cx="6572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47625</xdr:colOff>
      <xdr:row>5</xdr:row>
      <xdr:rowOff>238125</xdr:rowOff>
    </xdr:from>
    <xdr:to>
      <xdr:col>15</xdr:col>
      <xdr:colOff>666750</xdr:colOff>
      <xdr:row>5</xdr:row>
      <xdr:rowOff>571500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1268075" y="1285875"/>
          <a:ext cx="6191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X22"/>
  <sheetViews>
    <sheetView tabSelected="1" zoomScale="85" zoomScaleNormal="85" workbookViewId="0">
      <selection activeCell="Q11" sqref="Q11"/>
    </sheetView>
  </sheetViews>
  <sheetFormatPr defaultRowHeight="15"/>
  <cols>
    <col min="1" max="1" width="3.5703125" customWidth="1"/>
    <col min="2" max="2" width="32.7109375" customWidth="1"/>
    <col min="3" max="3" width="10.140625" customWidth="1"/>
    <col min="4" max="4" width="13.28515625" customWidth="1"/>
    <col min="5" max="5" width="14.140625" customWidth="1"/>
    <col min="6" max="6" width="14.85546875" customWidth="1"/>
    <col min="7" max="8" width="6.85546875" customWidth="1"/>
    <col min="9" max="9" width="14.42578125" customWidth="1"/>
    <col min="10" max="10" width="8.42578125" customWidth="1"/>
    <col min="11" max="11" width="8.85546875" customWidth="1"/>
    <col min="12" max="12" width="12.5703125" customWidth="1"/>
    <col min="13" max="13" width="13.140625" customWidth="1"/>
    <col min="14" max="14" width="11.28515625" customWidth="1"/>
    <col min="15" max="15" width="13" customWidth="1"/>
    <col min="16" max="16" width="15.5703125" customWidth="1"/>
    <col min="17" max="17" width="30" customWidth="1"/>
    <col min="18" max="18" width="26" customWidth="1"/>
    <col min="19" max="19" width="27.42578125" customWidth="1"/>
    <col min="20" max="20" width="27.140625" customWidth="1"/>
    <col min="21" max="21" width="38.5703125" customWidth="1"/>
    <col min="22" max="23" width="10.7109375" customWidth="1"/>
  </cols>
  <sheetData>
    <row r="1" spans="1:16" ht="22.5" customHeight="1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3" spans="1:16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>
      <c r="A4" s="30" t="s">
        <v>2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</row>
    <row r="5" spans="1:1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4"/>
      <c r="M5" s="3"/>
      <c r="N5" s="3"/>
      <c r="O5" s="3"/>
      <c r="P5" s="4"/>
    </row>
    <row r="6" spans="1:16" ht="69" customHeight="1">
      <c r="A6" s="31" t="s">
        <v>3</v>
      </c>
      <c r="B6" s="33" t="s">
        <v>4</v>
      </c>
      <c r="C6" s="33" t="s">
        <v>5</v>
      </c>
      <c r="D6" s="37" t="s">
        <v>6</v>
      </c>
      <c r="E6" s="38"/>
      <c r="F6" s="38"/>
      <c r="G6" s="38"/>
      <c r="H6" s="38"/>
      <c r="I6" s="39"/>
      <c r="J6" s="33" t="s">
        <v>7</v>
      </c>
      <c r="K6" s="33" t="s">
        <v>8</v>
      </c>
      <c r="L6" s="40" t="s">
        <v>9</v>
      </c>
      <c r="M6" s="40"/>
      <c r="N6" s="40"/>
      <c r="O6" s="41" t="s">
        <v>10</v>
      </c>
      <c r="P6" s="5" t="s">
        <v>11</v>
      </c>
    </row>
    <row r="7" spans="1:16" ht="89.25" customHeight="1">
      <c r="A7" s="32"/>
      <c r="B7" s="34"/>
      <c r="C7" s="35"/>
      <c r="D7" s="6" t="s">
        <v>12</v>
      </c>
      <c r="E7" s="6" t="s">
        <v>13</v>
      </c>
      <c r="F7" s="6" t="s">
        <v>14</v>
      </c>
      <c r="G7" s="6" t="s">
        <v>15</v>
      </c>
      <c r="H7" s="6" t="s">
        <v>16</v>
      </c>
      <c r="I7" s="44"/>
      <c r="J7" s="35"/>
      <c r="K7" s="35"/>
      <c r="L7" s="47" t="s">
        <v>17</v>
      </c>
      <c r="M7" s="50" t="s">
        <v>18</v>
      </c>
      <c r="N7" s="50" t="s">
        <v>19</v>
      </c>
      <c r="O7" s="42"/>
      <c r="P7" s="7"/>
    </row>
    <row r="8" spans="1:16" ht="17.25" customHeight="1">
      <c r="A8" s="8"/>
      <c r="B8" s="9"/>
      <c r="C8" s="35"/>
      <c r="D8" s="20"/>
      <c r="E8" s="20"/>
      <c r="F8" s="23"/>
      <c r="G8" s="6"/>
      <c r="H8" s="6"/>
      <c r="I8" s="45"/>
      <c r="J8" s="35"/>
      <c r="K8" s="35"/>
      <c r="L8" s="48"/>
      <c r="M8" s="51"/>
      <c r="N8" s="51"/>
      <c r="O8" s="42"/>
      <c r="P8" s="7"/>
    </row>
    <row r="9" spans="1:16">
      <c r="A9" s="8"/>
      <c r="B9" s="9"/>
      <c r="C9" s="36"/>
      <c r="D9" s="10"/>
      <c r="E9" s="10"/>
      <c r="F9" s="10"/>
      <c r="G9" s="6"/>
      <c r="H9" s="6"/>
      <c r="I9" s="46"/>
      <c r="J9" s="36"/>
      <c r="K9" s="36"/>
      <c r="L9" s="49"/>
      <c r="M9" s="52"/>
      <c r="N9" s="52"/>
      <c r="O9" s="43"/>
      <c r="P9" s="7"/>
    </row>
    <row r="10" spans="1:16" ht="54">
      <c r="A10" s="11">
        <v>1</v>
      </c>
      <c r="B10" s="11">
        <v>2</v>
      </c>
      <c r="C10" s="11">
        <v>3</v>
      </c>
      <c r="D10" s="11">
        <v>4</v>
      </c>
      <c r="E10" s="11">
        <v>5</v>
      </c>
      <c r="F10" s="11">
        <v>6</v>
      </c>
      <c r="G10" s="11">
        <v>7</v>
      </c>
      <c r="H10" s="11">
        <v>8</v>
      </c>
      <c r="I10" s="11" t="s">
        <v>20</v>
      </c>
      <c r="J10" s="11">
        <v>10</v>
      </c>
      <c r="K10" s="11" t="s">
        <v>21</v>
      </c>
      <c r="L10" s="12" t="s">
        <v>22</v>
      </c>
      <c r="M10" s="12">
        <v>13</v>
      </c>
      <c r="N10" s="12">
        <v>14</v>
      </c>
      <c r="O10" s="12">
        <v>15</v>
      </c>
      <c r="P10" s="11" t="s">
        <v>23</v>
      </c>
    </row>
    <row r="11" spans="1:16" ht="94.5">
      <c r="A11" s="11">
        <v>1</v>
      </c>
      <c r="B11" s="28" t="s">
        <v>28</v>
      </c>
      <c r="C11" s="17" t="s">
        <v>29</v>
      </c>
      <c r="D11" s="17">
        <v>45000</v>
      </c>
      <c r="E11" s="17">
        <v>35000</v>
      </c>
      <c r="F11" s="17">
        <v>40000</v>
      </c>
      <c r="G11" s="11"/>
      <c r="H11" s="11"/>
      <c r="I11" s="18">
        <f t="shared" ref="I11" si="0">D11+E11+F11+G11+H11</f>
        <v>120000</v>
      </c>
      <c r="J11" s="18">
        <v>1</v>
      </c>
      <c r="K11" s="18">
        <v>3</v>
      </c>
      <c r="L11" s="19">
        <f t="shared" ref="L11" si="1">AVERAGE(D11:F11)</f>
        <v>40000</v>
      </c>
      <c r="M11" s="19">
        <f t="shared" ref="M11" si="2">STDEV(D11:H11)</f>
        <v>5000</v>
      </c>
      <c r="N11" s="19">
        <f t="shared" ref="N11" si="3">M11/L11</f>
        <v>0.125</v>
      </c>
      <c r="O11" s="19">
        <f t="shared" ref="O11" si="4">MIN(D11:F11)</f>
        <v>35000</v>
      </c>
      <c r="P11" s="19">
        <f t="shared" ref="P11" si="5">J11*MIN(D11:F11)</f>
        <v>35000</v>
      </c>
    </row>
    <row r="12" spans="1:16">
      <c r="A12" s="24"/>
      <c r="B12" s="24"/>
      <c r="C12" s="24"/>
      <c r="D12" s="24"/>
      <c r="E12" s="24"/>
      <c r="F12" s="24"/>
      <c r="G12" s="24"/>
      <c r="H12" s="24"/>
      <c r="I12" s="26"/>
      <c r="J12" s="24"/>
      <c r="K12" s="24"/>
      <c r="L12" s="21"/>
      <c r="M12" s="21"/>
      <c r="N12" s="27"/>
      <c r="O12" s="27"/>
      <c r="P12" s="21"/>
    </row>
    <row r="13" spans="1:16" ht="20.25" customHeight="1">
      <c r="A13" s="55" t="s">
        <v>26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13" t="s">
        <v>25</v>
      </c>
      <c r="O13" s="13"/>
      <c r="P13" s="25">
        <f>P11</f>
        <v>35000</v>
      </c>
    </row>
    <row r="14" spans="1:16">
      <c r="B14" s="57" t="s">
        <v>27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22"/>
    </row>
    <row r="15" spans="1:16"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</row>
    <row r="16" spans="1:16" s="14" customFormat="1" ht="22.5" customHeight="1">
      <c r="B16" s="5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</row>
    <row r="17" spans="1:24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</row>
    <row r="18" spans="1:24">
      <c r="A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20" spans="1:24" s="15" customFormat="1" ht="15.75">
      <c r="A20"/>
      <c r="B20" s="16"/>
      <c r="C20"/>
      <c r="D20"/>
      <c r="E20"/>
      <c r="F20"/>
      <c r="G20"/>
      <c r="H20"/>
      <c r="I20"/>
      <c r="J20" t="s">
        <v>24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 s="15" customForma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1:24" s="15" customFormat="1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</sheetData>
  <mergeCells count="18">
    <mergeCell ref="B16:P16"/>
    <mergeCell ref="A13:M13"/>
    <mergeCell ref="B14:O15"/>
    <mergeCell ref="A1:P1"/>
    <mergeCell ref="A2:P2"/>
    <mergeCell ref="A4:P4"/>
    <mergeCell ref="A6:A7"/>
    <mergeCell ref="B6:B7"/>
    <mergeCell ref="C6:C9"/>
    <mergeCell ref="D6:I6"/>
    <mergeCell ref="J6:J9"/>
    <mergeCell ref="K6:K9"/>
    <mergeCell ref="L6:N6"/>
    <mergeCell ref="O6:O9"/>
    <mergeCell ref="I7:I9"/>
    <mergeCell ref="L7:L9"/>
    <mergeCell ref="M7:M9"/>
    <mergeCell ref="N7:N9"/>
  </mergeCells>
  <pageMargins left="0.19685039370078741" right="0.19685039370078741" top="0.27559055118110237" bottom="0.23622047244094491" header="0.19685039370078741" footer="0"/>
  <pageSetup paperSize="9" scale="6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Оборудование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16-PTD_Nataly</dc:creator>
  <cp:lastModifiedBy>Калинина Татьяна Юрьевна</cp:lastModifiedBy>
  <cp:lastPrinted>2022-03-18T08:35:52Z</cp:lastPrinted>
  <dcterms:created xsi:type="dcterms:W3CDTF">2022-03-18T07:44:24Z</dcterms:created>
  <dcterms:modified xsi:type="dcterms:W3CDTF">2026-06-08T11:53:04Z</dcterms:modified>
</cp:coreProperties>
</file>