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b-gz\Documents\Работа\_в работе 2026\Ирбис\"/>
    </mc:Choice>
  </mc:AlternateContent>
  <bookViews>
    <workbookView xWindow="120" yWindow="90" windowWidth="19020" windowHeight="11895" activeTab="1"/>
  </bookViews>
  <sheets>
    <sheet name="НМЦК-п.3.7.1" sheetId="8" r:id="rId1"/>
    <sheet name="Прилож.1 - п.3.7.1" sheetId="9" r:id="rId2"/>
    <sheet name="НМЦК-п.3.7.2" sheetId="18" state="hidden" r:id="rId3"/>
    <sheet name="Прилож.1 п.3.7.2" sheetId="19" state="hidden" r:id="rId4"/>
    <sheet name="НМЦК-п.3.7.3" sheetId="13" state="hidden" r:id="rId5"/>
    <sheet name="Прилож.1 п.3.7.3" sheetId="11" state="hidden" r:id="rId6"/>
    <sheet name="НМЦК-п.3.7.4" sheetId="15" state="hidden" r:id="rId7"/>
    <sheet name="Прилож.1 п.3.7.4" sheetId="17" state="hidden" r:id="rId8"/>
    <sheet name="НМЦ-ремонт" sheetId="10" state="hidden" r:id="rId9"/>
  </sheets>
  <calcPr calcId="162913" fullPrecision="0" calcOnSave="0"/>
</workbook>
</file>

<file path=xl/calcChain.xml><?xml version="1.0" encoding="utf-8"?>
<calcChain xmlns="http://schemas.openxmlformats.org/spreadsheetml/2006/main">
  <c r="A13" i="8" l="1"/>
  <c r="A2" i="8" l="1"/>
  <c r="I14" i="17"/>
  <c r="I16" i="17"/>
  <c r="J13" i="17"/>
  <c r="J14" i="17"/>
  <c r="K14" i="17" s="1"/>
  <c r="J15" i="17"/>
  <c r="K15" i="17" s="1"/>
  <c r="J16" i="17"/>
  <c r="K16" i="17" s="1"/>
  <c r="F11" i="17"/>
  <c r="L11" i="17" s="1"/>
  <c r="I11" i="17"/>
  <c r="J11" i="17"/>
  <c r="K11" i="17" s="1"/>
  <c r="F12" i="17"/>
  <c r="L12" i="17" s="1"/>
  <c r="I12" i="17"/>
  <c r="J12" i="17"/>
  <c r="F13" i="17"/>
  <c r="L13" i="17"/>
  <c r="I13" i="17"/>
  <c r="F14" i="17"/>
  <c r="L14" i="17" s="1"/>
  <c r="F15" i="17"/>
  <c r="L15" i="17" s="1"/>
  <c r="I15" i="17"/>
  <c r="F16" i="17"/>
  <c r="L16" i="17"/>
  <c r="J14" i="19"/>
  <c r="K14" i="19"/>
  <c r="I14" i="19"/>
  <c r="F14" i="19"/>
  <c r="L14" i="19" s="1"/>
  <c r="J13" i="19"/>
  <c r="I13" i="19"/>
  <c r="F13" i="19"/>
  <c r="L13" i="19" s="1"/>
  <c r="J12" i="19"/>
  <c r="K12" i="19" s="1"/>
  <c r="I12" i="19"/>
  <c r="F12" i="19"/>
  <c r="L12" i="19" s="1"/>
  <c r="J11" i="19"/>
  <c r="I11" i="19"/>
  <c r="K11" i="19" s="1"/>
  <c r="F11" i="19"/>
  <c r="L11" i="19" s="1"/>
  <c r="J10" i="19"/>
  <c r="K10" i="19" s="1"/>
  <c r="I10" i="19"/>
  <c r="F10" i="19"/>
  <c r="L10" i="19" s="1"/>
  <c r="J9" i="19"/>
  <c r="I9" i="19"/>
  <c r="F9" i="19"/>
  <c r="L9" i="19"/>
  <c r="J8" i="19"/>
  <c r="I8" i="19"/>
  <c r="F8" i="19"/>
  <c r="L8" i="19" s="1"/>
  <c r="L16" i="19" s="1"/>
  <c r="J10" i="17"/>
  <c r="I10" i="17"/>
  <c r="K10" i="17" s="1"/>
  <c r="F10" i="17"/>
  <c r="L10" i="17" s="1"/>
  <c r="L18" i="17" s="1"/>
  <c r="J11" i="11"/>
  <c r="J12" i="11"/>
  <c r="J13" i="11"/>
  <c r="J14" i="11"/>
  <c r="K14" i="11" s="1"/>
  <c r="J15" i="11"/>
  <c r="K15" i="11" s="1"/>
  <c r="J16" i="11"/>
  <c r="K16" i="11"/>
  <c r="I11" i="11"/>
  <c r="I12" i="11"/>
  <c r="K12" i="11" s="1"/>
  <c r="I13" i="11"/>
  <c r="I14" i="11"/>
  <c r="I15" i="11"/>
  <c r="I16" i="11"/>
  <c r="F16" i="11"/>
  <c r="L16" i="11"/>
  <c r="N16" i="11"/>
  <c r="F11" i="11"/>
  <c r="L11" i="11" s="1"/>
  <c r="N11" i="11" s="1"/>
  <c r="F12" i="11"/>
  <c r="L12" i="11" s="1"/>
  <c r="N12" i="11" s="1"/>
  <c r="F13" i="11"/>
  <c r="L13" i="11" s="1"/>
  <c r="N13" i="11" s="1"/>
  <c r="F14" i="11"/>
  <c r="L14" i="11"/>
  <c r="N14" i="11" s="1"/>
  <c r="F15" i="11"/>
  <c r="L15" i="11" s="1"/>
  <c r="N15" i="11" s="1"/>
  <c r="F10" i="11"/>
  <c r="L10" i="11" s="1"/>
  <c r="J10" i="11"/>
  <c r="K10" i="11" s="1"/>
  <c r="I10" i="11"/>
  <c r="L10" i="9"/>
  <c r="K10" i="9"/>
  <c r="N10" i="9" s="1"/>
  <c r="N11" i="9" s="1"/>
  <c r="B6" i="8" s="1"/>
  <c r="H10" i="9"/>
  <c r="K8" i="19" l="1"/>
  <c r="K9" i="19"/>
  <c r="K13" i="19"/>
  <c r="K13" i="17"/>
  <c r="K11" i="11"/>
  <c r="K12" i="17"/>
  <c r="K13" i="11"/>
  <c r="L18" i="11"/>
  <c r="N10" i="11"/>
  <c r="N18" i="11" s="1"/>
  <c r="M10" i="9"/>
</calcChain>
</file>

<file path=xl/sharedStrings.xml><?xml version="1.0" encoding="utf-8"?>
<sst xmlns="http://schemas.openxmlformats.org/spreadsheetml/2006/main" count="161" uniqueCount="76">
  <si>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</si>
  <si>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</si>
  <si>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</si>
  <si>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</si>
  <si>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</si>
  <si>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</si>
  <si>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</si>
  <si>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</si>
  <si>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</si>
  <si>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</si>
  <si>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</si>
  <si>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</si>
  <si>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</si>
  <si>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</si>
  <si>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</si>
  <si>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</si>
  <si>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</si>
  <si>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</si>
  <si>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</si>
  <si>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</si>
  <si>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</si>
  <si>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</si>
  <si>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</si>
  <si>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</si>
  <si>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</si>
  <si>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</si>
  <si>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</si>
  <si>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</si>
  <si>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</si>
  <si>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</si>
  <si>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</si>
  <si>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</si>
  <si>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</si>
  <si>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</si>
  <si>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</si>
  <si>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</si>
  <si>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</si>
  <si>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</si>
  <si>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</si>
  <si>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</si>
  <si>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</si>
  <si>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</si>
  <si>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</si>
  <si>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</si>
  <si>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</si>
  <si>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</si>
  <si>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</si>
  <si>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</si>
  <si>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</si>
  <si>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</si>
  <si>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</si>
  <si>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</si>
  <si>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</si>
  <si>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</si>
  <si>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</si>
  <si>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</si>
  <si>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</si>
  <si>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</si>
  <si>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</si>
  <si>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</si>
  <si>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</si>
  <si>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r>
      <t xml:space="preserve">Метод сопоставимых рыночных цен (анализ рынка) - НМЦКрын </t>
    </r>
    <r>
      <rPr>
        <b/>
        <sz val="12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  <family val="1"/>
        <charset val="204"/>
      </rPr>
      <t>(</t>
    </r>
    <r>
      <rPr>
        <b/>
        <i/>
        <sz val="12"/>
        <rFont val="Times New Roman"/>
        <family val="1"/>
        <charset val="204"/>
      </rPr>
      <t>п.3.7.1</t>
    </r>
    <r>
      <rPr>
        <i/>
        <sz val="12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</si>
  <si>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</si>
  <si>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</si>
  <si>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14=8*9/10</t>
  </si>
  <si>
    <t>Ед.изм.</t>
  </si>
  <si>
    <t>Исполнитель: Хвостова Л.Г., контактный тел. (812) 417-23-12</t>
  </si>
  <si>
    <t>Заведующая отделом автоматизации</t>
  </si>
  <si>
    <t>___________ /Гоманова Н.Л./</t>
  </si>
  <si>
    <t>усл. Ед.</t>
  </si>
  <si>
    <t xml:space="preserve">Оказание услуг по предоставлению неисключительного права пользования программой для ЭВМ "Система автоматизации библиотек ИРБИС 64"для СПб ГБУК «ЦБС Красногвардейского района» </t>
  </si>
  <si>
    <t>Оказание услуг по предоставлению неисключительного права пользования программой для ЭВМ "Система автоматизации библиотек ИРБИС 64"</t>
  </si>
  <si>
    <t>Оказание услуг по предоставлению неисключительного права пользования программой для ЭВМ "Система автоматизации библиотек ИРБИС 64" в соответствии с техническим заданием</t>
  </si>
  <si>
    <r>
      <t>Заказчико</t>
    </r>
    <r>
      <rPr>
        <sz val="12"/>
        <rFont val="Times New Roman"/>
        <family val="1"/>
        <charset val="204"/>
      </rPr>
      <t xml:space="preserve">м был направлен запрос от 23.04.2026 № 32  о предоставлении ценовой информации </t>
    </r>
    <r>
      <rPr>
        <u/>
        <sz val="12"/>
        <rFont val="Times New Roman"/>
        <family val="1"/>
        <charset val="204"/>
      </rPr>
      <t>5-ти поставщикам (подрядчикам, исполнителям)</t>
    </r>
    <r>
      <rPr>
        <sz val="12"/>
        <rFont val="Times New Roman"/>
        <family val="1"/>
        <charset val="204"/>
      </rPr>
      <t>, обла</t>
    </r>
    <r>
      <rPr>
        <sz val="12"/>
        <color indexed="8"/>
        <rFont val="Times New Roman"/>
        <family val="1"/>
        <charset val="204"/>
      </rPr>
      <t>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</t>
    </r>
  </si>
  <si>
    <t>Дата подготовки обоснования НМЦК: 27.05.2026</t>
  </si>
  <si>
    <r>
      <t xml:space="preserve">Ответы на запрос получены от </t>
    </r>
    <r>
      <rPr>
        <sz val="12"/>
        <rFont val="Times New Roman"/>
        <family val="1"/>
        <charset val="204"/>
      </rPr>
      <t>3</t>
    </r>
    <r>
      <rPr>
        <sz val="12"/>
        <color indexed="8"/>
        <rFont val="Times New Roman"/>
        <family val="1"/>
        <charset val="204"/>
      </rPr>
      <t xml:space="preserve"> поставщиков (подрядчиков, исполнителей</t>
    </r>
    <r>
      <rPr>
        <sz val="12"/>
        <rFont val="Times New Roman"/>
        <family val="1"/>
        <charset val="204"/>
      </rPr>
      <t>): ИЦИ №1 исх.№29-02/04-2026 от 29.04.2026, ИЦИ №2 исх.№357 от 29.04.2026, ИЦИ №3 исх.№49 от 29.04.2026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</si>
</sst>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0" fontId="32" fillId="0" borderId="5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center" vertical="top" wrapText="1"/>
    </xf>
    <xf numFmtId="4" fontId="18" fillId="2" borderId="1" xfId="0" applyNumberFormat="1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14" fontId="17" fillId="0" borderId="0" xfId="0" applyNumberFormat="1" applyFont="1" applyAlignment="1">
      <alignment horizontal="right" vertical="center"/>
    </xf>
    <xf numFmtId="0" fontId="37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31" fillId="0" borderId="0" xfId="0" applyFont="1" applyAlignment="1">
      <alignment wrapText="1"/>
    </xf>
    <xf numFmtId="0" fontId="38" fillId="0" borderId="0" xfId="0" applyFont="1"/>
    <xf numFmtId="0" fontId="24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4" fontId="28" fillId="0" borderId="2" xfId="0" applyNumberFormat="1" applyFont="1" applyFill="1" applyBorder="1" applyAlignment="1">
      <alignment horizontal="center" vertical="center" wrapText="1"/>
    </xf>
    <xf numFmtId="4" fontId="28" fillId="0" borderId="8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8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7</xdr:row>
      <xdr:rowOff>685800</xdr:rowOff>
    </xdr:to>
    <xdr:pic>
      <xdr:nvPicPr>
        <xdr:cNvPr id="117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402907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1047750</xdr:colOff>
      <xdr:row>7</xdr:row>
      <xdr:rowOff>485775</xdr:rowOff>
    </xdr:to>
    <xdr:pic>
      <xdr:nvPicPr>
        <xdr:cNvPr id="117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81000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866775</xdr:colOff>
      <xdr:row>7</xdr:row>
      <xdr:rowOff>942975</xdr:rowOff>
    </xdr:to>
    <xdr:pic>
      <xdr:nvPicPr>
        <xdr:cNvPr id="1171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4191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704850</xdr:colOff>
      <xdr:row>7</xdr:row>
      <xdr:rowOff>1095375</xdr:rowOff>
    </xdr:to>
    <xdr:pic>
      <xdr:nvPicPr>
        <xdr:cNvPr id="117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4448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428625</xdr:rowOff>
    </xdr:to>
    <xdr:pic>
      <xdr:nvPicPr>
        <xdr:cNvPr id="117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50387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647700</xdr:colOff>
      <xdr:row>6</xdr:row>
      <xdr:rowOff>571500</xdr:rowOff>
    </xdr:to>
    <xdr:pic>
      <xdr:nvPicPr>
        <xdr:cNvPr id="117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303847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10</xdr:row>
      <xdr:rowOff>276225</xdr:rowOff>
    </xdr:to>
    <xdr:pic>
      <xdr:nvPicPr>
        <xdr:cNvPr id="117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8389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07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7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7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7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7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7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7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25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252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252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253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25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25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25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25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25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3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3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3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3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5"/>
  <sheetViews>
    <sheetView topLeftCell="A4" zoomScaleNormal="100" workbookViewId="0">
      <selection activeCell="A15" sqref="A15:B1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58" t="s">
        <v>37</v>
      </c>
      <c r="B1" s="58"/>
    </row>
    <row r="2" spans="1:2" ht="54.75" customHeight="1" x14ac:dyDescent="0.25">
      <c r="A2" s="59" t="str">
        <f>'Прилож.1 - п.3.7.1'!A3:N3</f>
        <v xml:space="preserve">Оказание услуг по предоставлению неисключительного права пользования программой для ЭВМ "Система автоматизации библиотек ИРБИС 64"для СПб ГБУК «ЦБС Красногвардейского района» </v>
      </c>
      <c r="B2" s="59"/>
    </row>
    <row r="3" spans="1:2" ht="15.75" x14ac:dyDescent="0.25">
      <c r="A3" s="4"/>
      <c r="B3" s="4"/>
    </row>
    <row r="4" spans="1:2" ht="86.25" customHeight="1" x14ac:dyDescent="0.25">
      <c r="A4" s="5" t="s">
        <v>1</v>
      </c>
      <c r="B4" s="48" t="s">
        <v>72</v>
      </c>
    </row>
    <row r="5" spans="1:2" ht="242.25" customHeight="1" x14ac:dyDescent="0.25">
      <c r="A5" s="5" t="s">
        <v>2</v>
      </c>
      <c r="B5" s="48" t="s">
        <v>61</v>
      </c>
    </row>
    <row r="6" spans="1:2" ht="91.5" customHeight="1" x14ac:dyDescent="0.25">
      <c r="A6" s="5" t="s">
        <v>49</v>
      </c>
      <c r="B6" s="50">
        <f>'Прилож.1 - п.3.7.1'!N11</f>
        <v>110000</v>
      </c>
    </row>
    <row r="7" spans="1:2" ht="29.25" customHeight="1" x14ac:dyDescent="0.25">
      <c r="A7" s="60" t="s">
        <v>74</v>
      </c>
      <c r="B7" s="61"/>
    </row>
    <row r="8" spans="1:2" ht="15.75" x14ac:dyDescent="0.25">
      <c r="A8" s="54"/>
      <c r="B8" s="54"/>
    </row>
    <row r="9" spans="1:2" ht="15.75" x14ac:dyDescent="0.25">
      <c r="A9" s="62" t="s">
        <v>4</v>
      </c>
      <c r="B9" s="62"/>
    </row>
    <row r="10" spans="1:2" ht="15.75" x14ac:dyDescent="0.25">
      <c r="A10" s="54"/>
      <c r="B10" s="54"/>
    </row>
    <row r="11" spans="1:2" ht="15.75" x14ac:dyDescent="0.25">
      <c r="A11" s="55" t="s">
        <v>67</v>
      </c>
      <c r="B11" s="55" t="s">
        <v>68</v>
      </c>
    </row>
    <row r="12" spans="1:2" ht="15.75" x14ac:dyDescent="0.25">
      <c r="A12" s="54"/>
      <c r="B12" s="54"/>
    </row>
    <row r="13" spans="1:2" ht="15.75" x14ac:dyDescent="0.25">
      <c r="A13" s="52">
        <f>'Прилож.1 - п.3.7.1'!B14</f>
        <v>46169</v>
      </c>
      <c r="B13" s="54"/>
    </row>
    <row r="14" spans="1:2" ht="15.75" x14ac:dyDescent="0.25">
      <c r="A14" s="10"/>
      <c r="B14" s="7"/>
    </row>
    <row r="15" spans="1:2" ht="29.25" customHeight="1" x14ac:dyDescent="0.25">
      <c r="A15" s="63" t="s">
        <v>66</v>
      </c>
      <c r="B15" s="63"/>
    </row>
  </sheetData>
  <mergeCells count="5">
    <mergeCell ref="A1:B1"/>
    <mergeCell ref="A2:B2"/>
    <mergeCell ref="A7:B7"/>
    <mergeCell ref="A9:B9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16"/>
  <sheetViews>
    <sheetView tabSelected="1" topLeftCell="A4" zoomScaleNormal="100" workbookViewId="0">
      <selection activeCell="A5" sqref="A5:N5"/>
    </sheetView>
  </sheetViews>
  <sheetFormatPr defaultRowHeight="15" x14ac:dyDescent="0.25"/>
  <cols>
    <col min="1" max="1" width="3.5703125" customWidth="1"/>
    <col min="2" max="2" width="17.42578125" customWidth="1"/>
    <col min="3" max="3" width="10.5703125" customWidth="1"/>
    <col min="4" max="4" width="12.28515625" customWidth="1"/>
    <col min="5" max="5" width="9.710937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22" ht="33.75" customHeight="1" x14ac:dyDescent="0.25">
      <c r="A1" s="72" t="s">
        <v>42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22" ht="43.5" customHeight="1" x14ac:dyDescent="0.25">
      <c r="A2" s="67" t="s">
        <v>62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2" ht="30.75" customHeight="1" x14ac:dyDescent="0.25">
      <c r="A3" s="67" t="s">
        <v>70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22" ht="49.5" customHeight="1" x14ac:dyDescent="0.25">
      <c r="A4" s="73" t="s">
        <v>73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22" ht="35.25" customHeight="1" x14ac:dyDescent="0.25">
      <c r="A5" s="74" t="s">
        <v>75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2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2"/>
      <c r="L6" s="1"/>
      <c r="M6" s="1"/>
      <c r="N6" s="12"/>
    </row>
    <row r="7" spans="1:22" ht="69" customHeight="1" x14ac:dyDescent="0.25">
      <c r="A7" s="75" t="s">
        <v>9</v>
      </c>
      <c r="B7" s="77" t="s">
        <v>23</v>
      </c>
      <c r="C7" s="79" t="s">
        <v>56</v>
      </c>
      <c r="D7" s="80"/>
      <c r="E7" s="80"/>
      <c r="F7" s="80"/>
      <c r="G7" s="80"/>
      <c r="H7" s="81"/>
      <c r="I7" s="77" t="s">
        <v>24</v>
      </c>
      <c r="J7" s="77" t="s">
        <v>25</v>
      </c>
      <c r="K7" s="71" t="s">
        <v>22</v>
      </c>
      <c r="L7" s="71"/>
      <c r="M7" s="71"/>
      <c r="N7" s="13" t="s">
        <v>36</v>
      </c>
      <c r="O7" s="64" t="s">
        <v>65</v>
      </c>
    </row>
    <row r="8" spans="1:22" ht="89.25" x14ac:dyDescent="0.25">
      <c r="A8" s="76"/>
      <c r="B8" s="78"/>
      <c r="C8" s="46" t="s">
        <v>53</v>
      </c>
      <c r="D8" s="46" t="s">
        <v>54</v>
      </c>
      <c r="E8" s="46" t="s">
        <v>55</v>
      </c>
      <c r="F8" s="46" t="s">
        <v>57</v>
      </c>
      <c r="G8" s="46" t="s">
        <v>58</v>
      </c>
      <c r="H8" s="14"/>
      <c r="I8" s="82"/>
      <c r="J8" s="82"/>
      <c r="K8" s="26" t="s">
        <v>26</v>
      </c>
      <c r="L8" s="29" t="s">
        <v>10</v>
      </c>
      <c r="M8" s="49" t="s">
        <v>63</v>
      </c>
      <c r="N8" s="15"/>
      <c r="O8" s="65"/>
      <c r="V8" s="57"/>
    </row>
    <row r="9" spans="1:22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  <c r="G9" s="16">
        <v>7</v>
      </c>
      <c r="H9" s="16" t="s">
        <v>11</v>
      </c>
      <c r="I9" s="16">
        <v>9</v>
      </c>
      <c r="J9" s="16" t="s">
        <v>59</v>
      </c>
      <c r="K9" s="27" t="s">
        <v>27</v>
      </c>
      <c r="L9" s="27">
        <v>12</v>
      </c>
      <c r="M9" s="27">
        <v>13</v>
      </c>
      <c r="N9" s="16" t="s">
        <v>64</v>
      </c>
      <c r="O9" s="27">
        <v>15</v>
      </c>
    </row>
    <row r="10" spans="1:22" ht="117.75" customHeight="1" x14ac:dyDescent="0.25">
      <c r="A10" s="17">
        <v>1</v>
      </c>
      <c r="B10" s="56" t="s">
        <v>71</v>
      </c>
      <c r="C10" s="19">
        <v>110000</v>
      </c>
      <c r="D10" s="19">
        <v>110000</v>
      </c>
      <c r="E10" s="19">
        <v>110000</v>
      </c>
      <c r="F10" s="19"/>
      <c r="G10" s="19"/>
      <c r="H10" s="51">
        <f t="shared" ref="H10" si="0">C10+D10+E10+F10+G10</f>
        <v>330000</v>
      </c>
      <c r="I10" s="20">
        <v>1</v>
      </c>
      <c r="J10" s="20">
        <v>3</v>
      </c>
      <c r="K10" s="28">
        <f t="shared" ref="K10" si="1">AVERAGE(C10:G10)</f>
        <v>110000</v>
      </c>
      <c r="L10" s="28">
        <f t="shared" ref="L10" si="2">STDEV(C10:G10)</f>
        <v>0</v>
      </c>
      <c r="M10" s="30">
        <f>L10/K10</f>
        <v>0</v>
      </c>
      <c r="N10" s="19">
        <f>K10*I10</f>
        <v>110000</v>
      </c>
      <c r="O10" s="20" t="s">
        <v>69</v>
      </c>
    </row>
    <row r="11" spans="1:22" ht="25.5" customHeight="1" x14ac:dyDescent="0.25">
      <c r="A11" s="69" t="s">
        <v>35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22"/>
      <c r="N11" s="23">
        <f>SUM(N10:N10)</f>
        <v>110000</v>
      </c>
    </row>
    <row r="12" spans="1:2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2"/>
      <c r="L12" s="1"/>
      <c r="M12" s="1"/>
      <c r="N12" s="12"/>
    </row>
    <row r="13" spans="1:22" ht="15.75" x14ac:dyDescent="0.25">
      <c r="B13" s="66" t="s">
        <v>66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22" ht="15.75" x14ac:dyDescent="0.25">
      <c r="B14" s="52">
        <v>46169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</row>
    <row r="15" spans="1:22" ht="15.75" x14ac:dyDescent="0.25">
      <c r="B15" s="47"/>
    </row>
    <row r="16" spans="1:22" ht="15.75" x14ac:dyDescent="0.25">
      <c r="B16" s="47"/>
    </row>
  </sheetData>
  <mergeCells count="14">
    <mergeCell ref="A1:N1"/>
    <mergeCell ref="A4:N4"/>
    <mergeCell ref="A5:N5"/>
    <mergeCell ref="A7:A8"/>
    <mergeCell ref="B7:B8"/>
    <mergeCell ref="C7:H7"/>
    <mergeCell ref="I7:I8"/>
    <mergeCell ref="J7:J8"/>
    <mergeCell ref="A2:N2"/>
    <mergeCell ref="O7:O8"/>
    <mergeCell ref="B13:L13"/>
    <mergeCell ref="A3:N3"/>
    <mergeCell ref="A11:L11"/>
    <mergeCell ref="K7:M7"/>
  </mergeCells>
  <pageMargins left="0.39370078740157483" right="0.39370078740157483" top="0.59055118110236227" bottom="0.59055118110236227" header="0" footer="0"/>
  <pageSetup paperSize="9" scale="8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8" t="s">
        <v>37</v>
      </c>
      <c r="B1" s="58"/>
    </row>
    <row r="2" spans="1:2" ht="30.75" customHeight="1" x14ac:dyDescent="0.25">
      <c r="A2" s="58"/>
      <c r="B2" s="58"/>
    </row>
    <row r="3" spans="1:2" ht="15.75" x14ac:dyDescent="0.25">
      <c r="A3" s="83" t="s">
        <v>0</v>
      </c>
      <c r="B3" s="8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44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84" t="s">
        <v>3</v>
      </c>
      <c r="B8" s="85"/>
    </row>
    <row r="9" spans="1:2" ht="15.75" x14ac:dyDescent="0.25">
      <c r="A9" s="39"/>
      <c r="B9" s="39"/>
    </row>
    <row r="10" spans="1:2" ht="15.75" x14ac:dyDescent="0.25">
      <c r="A10" s="86" t="s">
        <v>4</v>
      </c>
      <c r="B10" s="86"/>
    </row>
    <row r="11" spans="1:2" ht="15.75" x14ac:dyDescent="0.25">
      <c r="A11" s="39"/>
      <c r="B11" s="39"/>
    </row>
    <row r="12" spans="1:2" ht="15.75" x14ac:dyDescent="0.25">
      <c r="A12" s="40" t="s">
        <v>8</v>
      </c>
      <c r="B12" s="40" t="s">
        <v>5</v>
      </c>
    </row>
    <row r="13" spans="1:2" ht="15.75" x14ac:dyDescent="0.25">
      <c r="A13" s="39"/>
      <c r="B13" s="39"/>
    </row>
    <row r="14" spans="1:2" ht="15.75" x14ac:dyDescent="0.25">
      <c r="A14" s="9" t="s">
        <v>6</v>
      </c>
      <c r="B14" s="39"/>
    </row>
    <row r="15" spans="1:2" ht="15.75" x14ac:dyDescent="0.25">
      <c r="A15" s="10"/>
      <c r="B15" s="39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68.25" customHeight="1" x14ac:dyDescent="0.25">
      <c r="A2" s="68" t="s">
        <v>45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ht="35.25" customHeight="1" x14ac:dyDescent="0.25">
      <c r="A3" s="73" t="s">
        <v>47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43"/>
      <c r="N3" s="43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5" t="s">
        <v>9</v>
      </c>
      <c r="B5" s="77" t="s">
        <v>23</v>
      </c>
      <c r="C5" s="79" t="s">
        <v>56</v>
      </c>
      <c r="D5" s="80"/>
      <c r="E5" s="80"/>
      <c r="F5" s="81"/>
      <c r="G5" s="77" t="s">
        <v>24</v>
      </c>
      <c r="H5" s="77" t="s">
        <v>25</v>
      </c>
      <c r="I5" s="71" t="s">
        <v>22</v>
      </c>
      <c r="J5" s="71"/>
      <c r="K5" s="71"/>
      <c r="L5" s="44" t="s">
        <v>36</v>
      </c>
      <c r="P5" s="31"/>
    </row>
    <row r="6" spans="1:16" ht="89.25" x14ac:dyDescent="0.25">
      <c r="A6" s="76"/>
      <c r="B6" s="78"/>
      <c r="C6" s="46" t="s">
        <v>53</v>
      </c>
      <c r="D6" s="46" t="s">
        <v>54</v>
      </c>
      <c r="E6" s="46" t="s">
        <v>55</v>
      </c>
      <c r="F6" s="14"/>
      <c r="G6" s="82"/>
      <c r="H6" s="82"/>
      <c r="I6" s="26" t="s">
        <v>26</v>
      </c>
      <c r="J6" s="29" t="s">
        <v>10</v>
      </c>
      <c r="K6" s="29" t="s">
        <v>28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32</v>
      </c>
      <c r="G7" s="16">
        <v>7</v>
      </c>
      <c r="H7" s="16" t="s">
        <v>60</v>
      </c>
      <c r="I7" s="27" t="s">
        <v>33</v>
      </c>
      <c r="J7" s="27">
        <v>10</v>
      </c>
      <c r="K7" s="27">
        <v>11</v>
      </c>
      <c r="L7" s="16" t="s">
        <v>34</v>
      </c>
    </row>
    <row r="8" spans="1:16" x14ac:dyDescent="0.25">
      <c r="A8" s="17">
        <v>1</v>
      </c>
      <c r="B8" s="18"/>
      <c r="C8" s="19"/>
      <c r="D8" s="19"/>
      <c r="E8" s="19"/>
      <c r="F8" s="42">
        <f>C8+D8+E8</f>
        <v>0</v>
      </c>
      <c r="G8" s="20"/>
      <c r="H8" s="20"/>
      <c r="I8" s="28" t="e">
        <f t="shared" ref="I8:I14" si="0">AVERAGE(C8:E8)</f>
        <v>#DIV/0!</v>
      </c>
      <c r="J8" s="28" t="e">
        <f t="shared" ref="J8:J14" si="1">STDEV(C8:E8)</f>
        <v>#DIV/0!</v>
      </c>
      <c r="K8" s="30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2">
        <f t="shared" ref="F9:F14" si="2">C9+D9+E9</f>
        <v>0</v>
      </c>
      <c r="G9" s="20"/>
      <c r="H9" s="20"/>
      <c r="I9" s="28" t="e">
        <f t="shared" si="0"/>
        <v>#DIV/0!</v>
      </c>
      <c r="J9" s="28" t="e">
        <f t="shared" si="1"/>
        <v>#DIV/0!</v>
      </c>
      <c r="K9" s="30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2">
        <f t="shared" si="2"/>
        <v>0</v>
      </c>
      <c r="G10" s="20"/>
      <c r="H10" s="20"/>
      <c r="I10" s="28" t="e">
        <f t="shared" si="0"/>
        <v>#DIV/0!</v>
      </c>
      <c r="J10" s="28" t="e">
        <f t="shared" si="1"/>
        <v>#DIV/0!</v>
      </c>
      <c r="K10" s="30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2">
        <f t="shared" si="2"/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2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2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2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</row>
    <row r="15" spans="1:16" ht="6" customHeight="1" x14ac:dyDescent="0.25">
      <c r="A15" s="34"/>
      <c r="B15" s="34"/>
      <c r="C15" s="34"/>
      <c r="D15" s="34"/>
      <c r="E15" s="34"/>
      <c r="F15" s="35"/>
      <c r="G15" s="34"/>
      <c r="H15" s="34"/>
      <c r="I15" s="36"/>
      <c r="J15" s="36"/>
      <c r="K15" s="37"/>
      <c r="L15" s="36"/>
    </row>
    <row r="16" spans="1:16" ht="33" customHeight="1" x14ac:dyDescent="0.25">
      <c r="A16" s="69" t="s">
        <v>35</v>
      </c>
      <c r="B16" s="70"/>
      <c r="C16" s="70"/>
      <c r="D16" s="70"/>
      <c r="E16" s="70"/>
      <c r="F16" s="70"/>
      <c r="G16" s="70"/>
      <c r="H16" s="70"/>
      <c r="I16" s="70"/>
      <c r="J16" s="41"/>
      <c r="K16" s="41"/>
      <c r="L16" s="23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8" t="s">
        <v>37</v>
      </c>
      <c r="B1" s="58"/>
    </row>
    <row r="2" spans="1:2" ht="54.75" customHeight="1" x14ac:dyDescent="0.25">
      <c r="A2" s="58"/>
      <c r="B2" s="58"/>
    </row>
    <row r="3" spans="1:2" ht="15.75" x14ac:dyDescent="0.25">
      <c r="A3" s="83" t="s">
        <v>0</v>
      </c>
      <c r="B3" s="8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38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84" t="s">
        <v>3</v>
      </c>
      <c r="B8" s="85"/>
    </row>
    <row r="9" spans="1:2" ht="15.75" x14ac:dyDescent="0.25">
      <c r="A9" s="8"/>
      <c r="B9" s="8"/>
    </row>
    <row r="10" spans="1:2" ht="15.75" x14ac:dyDescent="0.25">
      <c r="A10" s="86" t="s">
        <v>4</v>
      </c>
      <c r="B10" s="8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8" ht="14.25" customHeight="1" x14ac:dyDescent="0.25">
      <c r="A2" s="68" t="s">
        <v>30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8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8" ht="49.5" customHeight="1" x14ac:dyDescent="0.25">
      <c r="A4" s="73" t="s">
        <v>31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8" ht="21.75" customHeight="1" x14ac:dyDescent="0.25">
      <c r="A5" s="73" t="s">
        <v>41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5" t="s">
        <v>9</v>
      </c>
      <c r="B7" s="77" t="s">
        <v>23</v>
      </c>
      <c r="C7" s="79" t="s">
        <v>56</v>
      </c>
      <c r="D7" s="80"/>
      <c r="E7" s="80"/>
      <c r="F7" s="81"/>
      <c r="G7" s="77" t="s">
        <v>24</v>
      </c>
      <c r="H7" s="77" t="s">
        <v>25</v>
      </c>
      <c r="I7" s="87" t="s">
        <v>22</v>
      </c>
      <c r="J7" s="87"/>
      <c r="K7" s="87"/>
      <c r="L7" s="13" t="s">
        <v>36</v>
      </c>
      <c r="M7" s="45" t="s">
        <v>52</v>
      </c>
      <c r="N7" s="88" t="s">
        <v>40</v>
      </c>
      <c r="R7" s="31"/>
    </row>
    <row r="8" spans="1:18" ht="153" x14ac:dyDescent="0.25">
      <c r="A8" s="76"/>
      <c r="B8" s="78"/>
      <c r="C8" s="46" t="s">
        <v>53</v>
      </c>
      <c r="D8" s="46" t="s">
        <v>54</v>
      </c>
      <c r="E8" s="46" t="s">
        <v>55</v>
      </c>
      <c r="F8" s="14"/>
      <c r="G8" s="82"/>
      <c r="H8" s="82"/>
      <c r="I8" s="26" t="s">
        <v>26</v>
      </c>
      <c r="J8" s="29" t="s">
        <v>10</v>
      </c>
      <c r="K8" s="29" t="s">
        <v>28</v>
      </c>
      <c r="L8" s="15"/>
      <c r="M8" s="32" t="s">
        <v>51</v>
      </c>
      <c r="N8" s="89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32</v>
      </c>
      <c r="G9" s="16">
        <v>7</v>
      </c>
      <c r="H9" s="16" t="s">
        <v>60</v>
      </c>
      <c r="I9" s="27" t="s">
        <v>33</v>
      </c>
      <c r="J9" s="27">
        <v>10</v>
      </c>
      <c r="K9" s="27">
        <v>11</v>
      </c>
      <c r="L9" s="16" t="s">
        <v>34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5">
        <f>C10+D10+E10</f>
        <v>0</v>
      </c>
      <c r="G10" s="20"/>
      <c r="H10" s="20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19" t="e">
        <f>F10/H10*G10</f>
        <v>#DIV/0!</v>
      </c>
      <c r="M10" s="33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5">
        <f t="shared" ref="F11:F16" si="2">C11+D11+E11</f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19" t="e">
        <f t="shared" ref="L11:L16" si="4">F11/H11*G11</f>
        <v>#DIV/0!</v>
      </c>
      <c r="M11" s="33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5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  <c r="M12" s="33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5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  <c r="M13" s="33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5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  <c r="M14" s="33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5">
        <f t="shared" si="2"/>
        <v>0</v>
      </c>
      <c r="G15" s="20"/>
      <c r="H15" s="20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19" t="e">
        <f t="shared" si="4"/>
        <v>#DIV/0!</v>
      </c>
      <c r="M15" s="33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5">
        <f t="shared" si="2"/>
        <v>0</v>
      </c>
      <c r="G16" s="20"/>
      <c r="H16" s="20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19" t="e">
        <f t="shared" si="4"/>
        <v>#DIV/0!</v>
      </c>
      <c r="M16" s="33"/>
      <c r="N16" s="19" t="e">
        <f t="shared" si="5"/>
        <v>#DIV/0!</v>
      </c>
    </row>
    <row r="17" spans="1:14" ht="6" customHeight="1" x14ac:dyDescent="0.25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  <c r="M17" s="38"/>
      <c r="N17" s="36"/>
    </row>
    <row r="18" spans="1:14" ht="33" customHeight="1" x14ac:dyDescent="0.25">
      <c r="A18" s="69" t="s">
        <v>35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3" t="e">
        <f>SUM(L10:L17)</f>
        <v>#DIV/0!</v>
      </c>
      <c r="M18" s="23"/>
      <c r="N18" s="23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8" t="s">
        <v>37</v>
      </c>
      <c r="B1" s="58"/>
    </row>
    <row r="2" spans="1:2" ht="54.75" customHeight="1" x14ac:dyDescent="0.25">
      <c r="A2" s="58"/>
      <c r="B2" s="58"/>
    </row>
    <row r="3" spans="1:2" ht="15.75" x14ac:dyDescent="0.25">
      <c r="A3" s="83" t="s">
        <v>0</v>
      </c>
      <c r="B3" s="8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39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84" t="s">
        <v>3</v>
      </c>
      <c r="B8" s="85"/>
    </row>
    <row r="9" spans="1:2" ht="15.75" x14ac:dyDescent="0.25">
      <c r="A9" s="8"/>
      <c r="B9" s="8"/>
    </row>
    <row r="10" spans="1:2" ht="15.75" x14ac:dyDescent="0.25">
      <c r="A10" s="86" t="s">
        <v>4</v>
      </c>
      <c r="B10" s="8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14.25" customHeight="1" x14ac:dyDescent="0.25">
      <c r="A2" s="68" t="s">
        <v>43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6" ht="49.5" customHeight="1" x14ac:dyDescent="0.25">
      <c r="A4" s="73" t="s">
        <v>48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6" ht="21" customHeight="1" x14ac:dyDescent="0.25">
      <c r="A5" s="73" t="s">
        <v>46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5" t="s">
        <v>9</v>
      </c>
      <c r="B7" s="77" t="s">
        <v>23</v>
      </c>
      <c r="C7" s="79" t="s">
        <v>56</v>
      </c>
      <c r="D7" s="80"/>
      <c r="E7" s="80"/>
      <c r="F7" s="81"/>
      <c r="G7" s="77" t="s">
        <v>24</v>
      </c>
      <c r="H7" s="77" t="s">
        <v>25</v>
      </c>
      <c r="I7" s="71" t="s">
        <v>22</v>
      </c>
      <c r="J7" s="71"/>
      <c r="K7" s="71"/>
      <c r="L7" s="13" t="s">
        <v>36</v>
      </c>
      <c r="P7" s="31"/>
    </row>
    <row r="8" spans="1:16" ht="89.25" x14ac:dyDescent="0.25">
      <c r="A8" s="76"/>
      <c r="B8" s="78"/>
      <c r="C8" s="46" t="s">
        <v>53</v>
      </c>
      <c r="D8" s="46" t="s">
        <v>54</v>
      </c>
      <c r="E8" s="46" t="s">
        <v>55</v>
      </c>
      <c r="F8" s="14"/>
      <c r="G8" s="82"/>
      <c r="H8" s="82"/>
      <c r="I8" s="26" t="s">
        <v>26</v>
      </c>
      <c r="J8" s="29" t="s">
        <v>10</v>
      </c>
      <c r="K8" s="29" t="s">
        <v>28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32</v>
      </c>
      <c r="G9" s="16">
        <v>7</v>
      </c>
      <c r="H9" s="16" t="s">
        <v>60</v>
      </c>
      <c r="I9" s="27" t="s">
        <v>33</v>
      </c>
      <c r="J9" s="27">
        <v>10</v>
      </c>
      <c r="K9" s="27">
        <v>11</v>
      </c>
      <c r="L9" s="16" t="s">
        <v>34</v>
      </c>
    </row>
    <row r="10" spans="1:16" x14ac:dyDescent="0.25">
      <c r="A10" s="17">
        <v>1</v>
      </c>
      <c r="B10" s="18"/>
      <c r="C10" s="19"/>
      <c r="D10" s="19"/>
      <c r="E10" s="19"/>
      <c r="F10" s="25">
        <f>C10+D10+E10</f>
        <v>0</v>
      </c>
      <c r="G10" s="20"/>
      <c r="H10" s="20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5">
        <f t="shared" ref="F11:F16" si="2">C11+D11+E11</f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5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5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5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5">
        <f t="shared" si="2"/>
        <v>0</v>
      </c>
      <c r="G15" s="20"/>
      <c r="H15" s="20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5">
        <f t="shared" si="2"/>
        <v>0</v>
      </c>
      <c r="G16" s="20"/>
      <c r="H16" s="20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19" t="e">
        <f t="shared" si="4"/>
        <v>#DIV/0!</v>
      </c>
    </row>
    <row r="17" spans="1:12" ht="6" customHeight="1" x14ac:dyDescent="0.25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</row>
    <row r="18" spans="1:12" ht="33" customHeight="1" x14ac:dyDescent="0.25">
      <c r="A18" s="69" t="s">
        <v>35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3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12</v>
      </c>
    </row>
    <row r="2" spans="1:2" ht="32.25" customHeight="1" x14ac:dyDescent="0.25">
      <c r="A2" s="58" t="s">
        <v>13</v>
      </c>
      <c r="B2" s="58"/>
    </row>
    <row r="3" spans="1:2" ht="33.75" customHeight="1" x14ac:dyDescent="0.25">
      <c r="A3" s="58"/>
      <c r="B3" s="58"/>
    </row>
    <row r="4" spans="1:2" ht="15.75" x14ac:dyDescent="0.25">
      <c r="A4" s="90" t="s">
        <v>0</v>
      </c>
      <c r="B4" s="90"/>
    </row>
    <row r="5" spans="1:2" ht="15.75" x14ac:dyDescent="0.25">
      <c r="A5" s="91" t="s">
        <v>1</v>
      </c>
      <c r="B5" s="24" t="s">
        <v>14</v>
      </c>
    </row>
    <row r="6" spans="1:2" ht="54.75" customHeight="1" x14ac:dyDescent="0.25">
      <c r="A6" s="92"/>
      <c r="B6" s="24" t="s">
        <v>15</v>
      </c>
    </row>
    <row r="7" spans="1:2" ht="42" customHeight="1" x14ac:dyDescent="0.25">
      <c r="A7" s="92"/>
      <c r="B7" s="24" t="s">
        <v>16</v>
      </c>
    </row>
    <row r="8" spans="1:2" ht="38.25" customHeight="1" x14ac:dyDescent="0.25">
      <c r="A8" s="93"/>
      <c r="B8" s="24" t="s">
        <v>17</v>
      </c>
    </row>
    <row r="9" spans="1:2" ht="111" customHeight="1" x14ac:dyDescent="0.25">
      <c r="A9" s="5" t="s">
        <v>18</v>
      </c>
      <c r="B9" s="5" t="s">
        <v>19</v>
      </c>
    </row>
    <row r="10" spans="1:2" ht="15.75" x14ac:dyDescent="0.25">
      <c r="A10" s="5" t="s">
        <v>20</v>
      </c>
      <c r="B10" s="5"/>
    </row>
    <row r="11" spans="1:2" ht="98.25" customHeight="1" x14ac:dyDescent="0.25">
      <c r="A11" s="5" t="s">
        <v>50</v>
      </c>
      <c r="B11" s="6" t="s">
        <v>21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crb-gz</cp:lastModifiedBy>
  <cp:lastPrinted>2026-05-29T07:06:56Z</cp:lastPrinted>
  <dcterms:created xsi:type="dcterms:W3CDTF">2011-08-15T06:57:36Z</dcterms:created>
  <dcterms:modified xsi:type="dcterms:W3CDTF">2026-05-29T07:06:58Z</dcterms:modified>
</cp:coreProperties>
</file>