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resurs\ПЭО\2026\Информационные карты\Н(М)ЦК\"/>
    </mc:Choice>
  </mc:AlternateContent>
  <xr:revisionPtr revIDLastSave="0" documentId="8_{C853C56A-D5FF-49DB-AB6A-686303B8FED2}" xr6:coauthVersionLast="36" xr6:coauthVersionMax="36" xr10:uidLastSave="{00000000-0000-0000-0000-000000000000}"/>
  <bookViews>
    <workbookView xWindow="0" yWindow="0" windowWidth="11655" windowHeight="10815" xr2:uid="{00000000-000D-0000-FFFF-FFFF00000000}"/>
  </bookViews>
  <sheets>
    <sheet name="Обосн.НМЦК от 100т.р.(к сл.зап)" sheetId="4" r:id="rId1"/>
  </sheets>
  <definedNames>
    <definedName name="_xlnm.Print_Area" localSheetId="0">'Обосн.НМЦК от 100т.р.(к сл.зап)'!$A$1:$O$18</definedName>
  </definedNames>
  <calcPr calcId="191029"/>
</workbook>
</file>

<file path=xl/calcChain.xml><?xml version="1.0" encoding="utf-8"?>
<calcChain xmlns="http://schemas.openxmlformats.org/spreadsheetml/2006/main">
  <c r="M9" i="4" l="1"/>
  <c r="M10" i="4"/>
  <c r="M11" i="4"/>
  <c r="M8" i="4"/>
  <c r="I11" i="4" l="1"/>
  <c r="I10" i="4"/>
  <c r="I9" i="4"/>
  <c r="I8" i="4"/>
  <c r="I12" i="4"/>
  <c r="E12" i="4"/>
  <c r="D12" i="4"/>
  <c r="C12" i="4"/>
  <c r="L9" i="4" l="1"/>
  <c r="L10" i="4"/>
  <c r="K9" i="4"/>
  <c r="K10" i="4"/>
  <c r="J9" i="4"/>
  <c r="J10" i="4"/>
  <c r="J11" i="4" l="1"/>
  <c r="J8" i="4"/>
  <c r="L11" i="4" l="1"/>
  <c r="K11" i="4"/>
  <c r="K8" i="4"/>
  <c r="L8" i="4"/>
  <c r="J12" i="4" l="1"/>
  <c r="J13" i="4" l="1"/>
</calcChain>
</file>

<file path=xl/sharedStrings.xml><?xml version="1.0" encoding="utf-8"?>
<sst xmlns="http://schemas.openxmlformats.org/spreadsheetml/2006/main" count="44" uniqueCount="37">
  <si>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</si>
  <si>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</si>
  <si>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</si>
  <si>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</si>
  <si>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 xml:space="preserve"> СОСТАВИЛ </t>
  </si>
  <si>
    <t>КОСГУ</t>
  </si>
  <si>
    <t>Цена договора (контракта)</t>
  </si>
  <si>
    <t xml:space="preserve">Цена договора (контракта), заключаемого с единственным поставщиком:                              </t>
  </si>
  <si>
    <t>Определена и обоснована методом сопоставимых рыночных цен (анализа рынка)</t>
  </si>
  <si>
    <t>ОКПД2 / ККН / КТРУ</t>
  </si>
  <si>
    <t>Определение однородности совокупности значений выявленных цен</t>
  </si>
  <si>
    <t>&lt;ц - средн. арифм. величина цены единицы прод-ции, руб.</t>
  </si>
  <si>
    <t>Среднее квадратичное отклонение</t>
  </si>
  <si>
    <t>v - кол-во (объем) закупаемого товара (работы, услуги)</t>
  </si>
  <si>
    <t>Единица измерения (по ОКЕИ)</t>
  </si>
  <si>
    <t>Наименьшая цена договора (контракта), заключаемого с единственным поставщиком, в соответствии с ценой наименьшего КП</t>
  </si>
  <si>
    <t>Итого по КП:</t>
  </si>
  <si>
    <t>&lt;ц - цены единицы прод-ции, руб., в соответствии с КП на минимальную сумму</t>
  </si>
  <si>
    <t>_____________________________</t>
  </si>
  <si>
    <t xml:space="preserve"> ПРОВЕРИЛ</t>
  </si>
  <si>
    <r>
      <t xml:space="preserve">V - коэф-нт вариации 
</t>
    </r>
    <r>
      <rPr>
        <b/>
        <i/>
        <sz val="10"/>
        <color indexed="8"/>
        <rFont val="Times New Roman"/>
        <family val="1"/>
        <charset val="204"/>
      </rPr>
      <t>(не должен превышать 33%)</t>
    </r>
  </si>
  <si>
    <t>усл. ед.</t>
  </si>
  <si>
    <t>Начальник АХО</t>
  </si>
  <si>
    <t>Е.П.Коваленко</t>
  </si>
  <si>
    <t xml:space="preserve">с осуществлением сбора и анализа общедоступной ценовой информации
на выполнение работ по индивидуальному изготовлению штор 
</t>
  </si>
  <si>
    <t>Работы по индивидуальному изготовлению штор (тип 1)</t>
  </si>
  <si>
    <t>Работы по индивидуальному изготовлению штор (тип 2)</t>
  </si>
  <si>
    <t xml:space="preserve">13.92.99.240 </t>
  </si>
  <si>
    <t>Заведующий хозяйством АХО</t>
  </si>
  <si>
    <t>И.А.Чекалина</t>
  </si>
  <si>
    <t xml:space="preserve">Цена договора (контракта)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17 (семнадцати)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
</t>
  </si>
  <si>
    <t>Работы по индивидуальному изготовлению штор (тип 3)</t>
  </si>
  <si>
    <t>Работы по индивидуальному изготовлению штор (тип 4)</t>
  </si>
  <si>
    <t>Цена договора (контракта): 139 770 рублей 00 копеек (Сто тридцать девять тысяч семьсот семьдесят рублей 00 копеек), в т.ч. НДС.</t>
  </si>
  <si>
    <r>
      <rPr>
        <b/>
        <sz val="10"/>
        <rFont val="Times New Roman"/>
        <family val="1"/>
        <charset val="204"/>
      </rPr>
      <t xml:space="preserve">ИЦИ №1 Запрос № 663/26-0-0 от 30.03.2026 вх. от 31.03.2026 № 1193/26-0-0
</t>
    </r>
    <r>
      <rPr>
        <b/>
        <sz val="10"/>
        <color rgb="FF00B050"/>
        <rFont val="Times New Roman"/>
        <family val="1"/>
        <charset val="204"/>
      </rPr>
      <t>НДС 22%</t>
    </r>
  </si>
  <si>
    <r>
      <rPr>
        <b/>
        <sz val="10"/>
        <rFont val="Times New Roman"/>
        <family val="1"/>
        <charset val="204"/>
      </rPr>
      <t xml:space="preserve">ИЦИ №2 Запрос №663/26-0-0 от 30.03.2026 вх. от 08.04.2026 № 1312/26-0-0
</t>
    </r>
    <r>
      <rPr>
        <b/>
        <sz val="10"/>
        <color rgb="FF00B050"/>
        <rFont val="Times New Roman"/>
        <family val="1"/>
        <charset val="204"/>
      </rPr>
      <t>Без НДС</t>
    </r>
  </si>
  <si>
    <r>
      <rPr>
        <b/>
        <sz val="10"/>
        <rFont val="Times New Roman"/>
        <family val="1"/>
        <charset val="204"/>
      </rPr>
      <t xml:space="preserve">ИЦИ №3 Запрос №663/26-0-0 от 30.03.2026 вх. от 01.04.2026 № 1203/26-0-0
</t>
    </r>
    <r>
      <rPr>
        <b/>
        <sz val="10"/>
        <color rgb="FF00B050"/>
        <rFont val="Times New Roman"/>
        <family val="1"/>
        <charset val="204"/>
      </rPr>
      <t>НДС 5%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</si>
</sst>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0\ _₽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8"/>
      <color rgb="FF000000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0"/>
      <color rgb="FF00B050"/>
      <name val="Times New Roman"/>
      <family val="1"/>
      <charset val="204"/>
    </font>
    <font>
      <sz val="11"/>
      <color rgb="FF00B05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</cellStyleXfs>
  <cellXfs count="65">
    <xf numFmtId="0" fontId="0" fillId="0" borderId="0" xfId="0"/>
    <xf numFmtId="0" fontId="4" fillId="0" borderId="0" xfId="6" applyFont="1"/>
    <xf numFmtId="0" fontId="7" fillId="0" borderId="0" xfId="6" applyFont="1" applyAlignment="1">
      <alignment vertical="center" wrapText="1"/>
    </xf>
    <xf numFmtId="0" fontId="8" fillId="0" borderId="0" xfId="6" applyFont="1"/>
    <xf numFmtId="0" fontId="9" fillId="0" borderId="0" xfId="6" applyFont="1" applyAlignment="1">
      <alignment vertical="center" wrapText="1"/>
    </xf>
    <xf numFmtId="0" fontId="11" fillId="0" borderId="4" xfId="6" applyFont="1" applyBorder="1" applyAlignment="1">
      <alignment horizontal="center" vertical="center" wrapText="1"/>
    </xf>
    <xf numFmtId="0" fontId="11" fillId="0" borderId="1" xfId="6" applyFont="1" applyBorder="1" applyAlignment="1">
      <alignment horizontal="center" vertical="center" wrapText="1"/>
    </xf>
    <xf numFmtId="0" fontId="10" fillId="0" borderId="1" xfId="6" applyFont="1" applyBorder="1" applyAlignment="1">
      <alignment horizontal="center" vertical="top" wrapText="1"/>
    </xf>
    <xf numFmtId="0" fontId="8" fillId="0" borderId="0" xfId="6" applyFont="1" applyBorder="1"/>
    <xf numFmtId="0" fontId="4" fillId="0" borderId="0" xfId="6" applyFont="1" applyBorder="1"/>
    <xf numFmtId="0" fontId="12" fillId="0" borderId="0" xfId="6" applyFont="1" applyBorder="1" applyAlignment="1">
      <alignment horizontal="center" vertical="center"/>
    </xf>
    <xf numFmtId="0" fontId="4" fillId="0" borderId="0" xfId="6" applyFont="1" applyFill="1" applyAlignment="1">
      <alignment horizontal="left"/>
    </xf>
    <xf numFmtId="0" fontId="4" fillId="0" borderId="0" xfId="6" applyFont="1" applyFill="1"/>
    <xf numFmtId="0" fontId="4" fillId="0" borderId="0" xfId="6" applyFont="1" applyFill="1" applyBorder="1"/>
    <xf numFmtId="0" fontId="4" fillId="2" borderId="0" xfId="6" applyFont="1" applyFill="1" applyAlignment="1">
      <alignment horizontal="center"/>
    </xf>
    <xf numFmtId="0" fontId="5" fillId="2" borderId="0" xfId="6" applyFont="1" applyFill="1" applyAlignment="1">
      <alignment horizontal="center"/>
    </xf>
    <xf numFmtId="0" fontId="11" fillId="0" borderId="1" xfId="6" applyFont="1" applyFill="1" applyBorder="1" applyAlignment="1">
      <alignment horizontal="center" vertical="center" wrapText="1"/>
    </xf>
    <xf numFmtId="0" fontId="11" fillId="0" borderId="4" xfId="6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3" fillId="0" borderId="1" xfId="6" applyNumberFormat="1" applyFont="1" applyFill="1" applyBorder="1" applyAlignment="1">
      <alignment horizontal="center" vertical="center" wrapText="1"/>
    </xf>
    <xf numFmtId="1" fontId="13" fillId="0" borderId="1" xfId="6" applyNumberFormat="1" applyFont="1" applyFill="1" applyBorder="1" applyAlignment="1">
      <alignment horizontal="center" vertical="center" wrapText="1"/>
    </xf>
    <xf numFmtId="4" fontId="13" fillId="0" borderId="1" xfId="6" applyNumberFormat="1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right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4" fontId="13" fillId="0" borderId="3" xfId="0" applyNumberFormat="1" applyFont="1" applyFill="1" applyBorder="1" applyAlignment="1">
      <alignment horizontal="center" vertical="center" wrapText="1"/>
    </xf>
    <xf numFmtId="0" fontId="13" fillId="0" borderId="3" xfId="6" applyNumberFormat="1" applyFont="1" applyFill="1" applyBorder="1" applyAlignment="1">
      <alignment horizontal="center" vertical="center" wrapText="1"/>
    </xf>
    <xf numFmtId="2" fontId="13" fillId="0" borderId="3" xfId="6" applyNumberFormat="1" applyFont="1" applyFill="1" applyBorder="1" applyAlignment="1">
      <alignment horizontal="center" vertical="center" wrapText="1"/>
    </xf>
    <xf numFmtId="4" fontId="13" fillId="0" borderId="3" xfId="6" applyNumberFormat="1" applyFont="1" applyFill="1" applyBorder="1" applyAlignment="1">
      <alignment horizontal="center" vertical="center" wrapText="1"/>
    </xf>
    <xf numFmtId="0" fontId="16" fillId="0" borderId="4" xfId="6" applyFont="1" applyFill="1" applyBorder="1" applyAlignment="1">
      <alignment horizontal="center" vertical="center" wrapText="1"/>
    </xf>
    <xf numFmtId="0" fontId="13" fillId="0" borderId="1" xfId="6" applyFont="1" applyFill="1" applyBorder="1" applyAlignment="1">
      <alignment horizontal="center" vertical="center"/>
    </xf>
    <xf numFmtId="0" fontId="17" fillId="0" borderId="0" xfId="6" applyFont="1" applyFill="1" applyBorder="1" applyAlignment="1">
      <alignment horizontal="center" vertical="center"/>
    </xf>
    <xf numFmtId="0" fontId="13" fillId="0" borderId="3" xfId="6" applyFont="1" applyFill="1" applyBorder="1" applyAlignment="1">
      <alignment horizontal="center" vertical="center" wrapText="1"/>
    </xf>
    <xf numFmtId="2" fontId="19" fillId="0" borderId="3" xfId="6" applyNumberFormat="1" applyFont="1" applyFill="1" applyBorder="1" applyAlignment="1">
      <alignment horizontal="center" vertical="center" wrapText="1"/>
    </xf>
    <xf numFmtId="10" fontId="19" fillId="0" borderId="1" xfId="6" applyNumberFormat="1" applyFont="1" applyFill="1" applyBorder="1" applyAlignment="1">
      <alignment horizontal="center" vertical="center" wrapText="1"/>
    </xf>
    <xf numFmtId="0" fontId="19" fillId="0" borderId="3" xfId="6" applyFont="1" applyFill="1" applyBorder="1" applyAlignment="1">
      <alignment horizontal="center" vertical="center"/>
    </xf>
    <xf numFmtId="0" fontId="19" fillId="0" borderId="0" xfId="6" applyFont="1" applyFill="1" applyBorder="1" applyAlignment="1">
      <alignment horizontal="center" vertical="center"/>
    </xf>
    <xf numFmtId="43" fontId="14" fillId="0" borderId="1" xfId="7" applyFont="1" applyFill="1" applyBorder="1" applyAlignment="1">
      <alignment horizontal="center" vertical="center" wrapText="1"/>
    </xf>
    <xf numFmtId="0" fontId="19" fillId="0" borderId="1" xfId="6" applyFont="1" applyFill="1" applyBorder="1"/>
    <xf numFmtId="0" fontId="19" fillId="0" borderId="0" xfId="6" applyFont="1" applyFill="1" applyBorder="1"/>
    <xf numFmtId="0" fontId="13" fillId="0" borderId="1" xfId="0" applyFont="1" applyFill="1" applyBorder="1" applyAlignment="1">
      <alignment horizontal="center" vertical="center" wrapText="1"/>
    </xf>
    <xf numFmtId="0" fontId="20" fillId="0" borderId="4" xfId="6" applyFont="1" applyBorder="1" applyAlignment="1">
      <alignment horizontal="center" vertical="center" wrapText="1"/>
    </xf>
    <xf numFmtId="0" fontId="16" fillId="0" borderId="7" xfId="6" applyFont="1" applyFill="1" applyBorder="1" applyAlignment="1">
      <alignment horizontal="center" vertical="center" wrapText="1"/>
    </xf>
    <xf numFmtId="0" fontId="4" fillId="3" borderId="0" xfId="6" applyFont="1" applyFill="1"/>
    <xf numFmtId="165" fontId="13" fillId="2" borderId="2" xfId="0" applyNumberFormat="1" applyFont="1" applyFill="1" applyBorder="1" applyAlignment="1">
      <alignment horizontal="center" vertical="center"/>
    </xf>
    <xf numFmtId="4" fontId="13" fillId="2" borderId="1" xfId="6" applyNumberFormat="1" applyFont="1" applyFill="1" applyBorder="1" applyAlignment="1">
      <alignment horizontal="center" vertical="center" wrapText="1"/>
    </xf>
    <xf numFmtId="0" fontId="21" fillId="2" borderId="1" xfId="6" applyFont="1" applyFill="1" applyBorder="1" applyAlignment="1">
      <alignment horizontal="center" vertical="center" wrapText="1"/>
    </xf>
    <xf numFmtId="4" fontId="18" fillId="0" borderId="1" xfId="6" applyNumberFormat="1" applyFont="1" applyFill="1" applyBorder="1" applyAlignment="1">
      <alignment horizontal="center" vertical="center" wrapText="1"/>
    </xf>
    <xf numFmtId="0" fontId="5" fillId="2" borderId="0" xfId="6" applyFont="1" applyFill="1" applyAlignment="1">
      <alignment horizontal="center"/>
    </xf>
    <xf numFmtId="0" fontId="4" fillId="2" borderId="0" xfId="6" applyFont="1" applyFill="1" applyAlignment="1">
      <alignment horizontal="center"/>
    </xf>
    <xf numFmtId="4" fontId="18" fillId="0" borderId="1" xfId="6" applyNumberFormat="1" applyFont="1" applyFill="1" applyBorder="1" applyAlignment="1" applyProtection="1">
      <alignment horizontal="right" vertical="center" wrapText="1"/>
      <protection locked="0"/>
    </xf>
    <xf numFmtId="0" fontId="10" fillId="0" borderId="1" xfId="6" applyFont="1" applyBorder="1" applyAlignment="1">
      <alignment horizontal="center" vertical="center" wrapText="1"/>
    </xf>
    <xf numFmtId="0" fontId="19" fillId="0" borderId="0" xfId="6" applyFont="1" applyFill="1" applyBorder="1" applyAlignment="1">
      <alignment horizontal="left"/>
    </xf>
    <xf numFmtId="0" fontId="5" fillId="0" borderId="3" xfId="6" applyFont="1" applyBorder="1" applyAlignment="1">
      <alignment horizontal="center" vertical="center" wrapText="1"/>
    </xf>
    <xf numFmtId="0" fontId="5" fillId="0" borderId="2" xfId="6" applyFont="1" applyBorder="1" applyAlignment="1">
      <alignment horizontal="center" vertical="center" wrapText="1"/>
    </xf>
    <xf numFmtId="0" fontId="5" fillId="0" borderId="0" xfId="6" applyFont="1" applyBorder="1" applyAlignment="1">
      <alignment horizontal="center" vertical="center" wrapText="1"/>
    </xf>
    <xf numFmtId="0" fontId="5" fillId="0" borderId="1" xfId="6" applyFont="1" applyBorder="1" applyAlignment="1">
      <alignment horizontal="center" vertical="center"/>
    </xf>
    <xf numFmtId="0" fontId="5" fillId="0" borderId="5" xfId="6" applyFont="1" applyBorder="1" applyAlignment="1">
      <alignment horizontal="center" vertical="center" wrapText="1"/>
    </xf>
    <xf numFmtId="0" fontId="10" fillId="0" borderId="3" xfId="6" applyFont="1" applyBorder="1" applyAlignment="1">
      <alignment horizontal="center" vertical="center" wrapText="1"/>
    </xf>
    <xf numFmtId="0" fontId="10" fillId="0" borderId="2" xfId="6" applyFont="1" applyBorder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9" fillId="0" borderId="0" xfId="6" applyFont="1" applyAlignment="1">
      <alignment horizontal="center" vertical="center" wrapText="1"/>
    </xf>
    <xf numFmtId="0" fontId="18" fillId="0" borderId="0" xfId="6" applyFont="1" applyFill="1" applyAlignment="1">
      <alignment horizontal="center" vertical="top" wrapText="1"/>
    </xf>
    <xf numFmtId="0" fontId="4" fillId="0" borderId="6" xfId="6" applyFont="1" applyBorder="1" applyAlignment="1">
      <alignment horizontal="left" vertical="top" wrapText="1"/>
    </xf>
    <xf numFmtId="0" fontId="10" fillId="0" borderId="1" xfId="6" applyFont="1" applyFill="1" applyBorder="1" applyAlignment="1">
      <alignment horizontal="center" vertical="center" wrapText="1"/>
    </xf>
    <xf numFmtId="10" fontId="23" fillId="0" borderId="1" xfId="6" applyNumberFormat="1" applyFont="1" applyFill="1" applyBorder="1" applyAlignment="1">
      <alignment horizontal="center" vertical="center" wrapText="1"/>
    </xf>
  </cellXfs>
  <cellStyles count="8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 2" xfId="4" xr:uid="{00000000-0005-0000-0000-000005000000}"/>
    <cellStyle name="Финансовый 3" xfId="2" xr:uid="{00000000-0005-0000-0000-000006000000}"/>
    <cellStyle name="Финансовый 4" xfId="7" xr:uid="{00000000-0005-0000-0000-000007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</xdr:row>
      <xdr:rowOff>790575</xdr:rowOff>
    </xdr:from>
    <xdr:to>
      <xdr:col>9</xdr:col>
      <xdr:colOff>0</xdr:colOff>
      <xdr:row>5</xdr:row>
      <xdr:rowOff>1133475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39025" y="626745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157841</xdr:colOff>
      <xdr:row>5</xdr:row>
      <xdr:rowOff>560295</xdr:rowOff>
    </xdr:from>
    <xdr:to>
      <xdr:col>11</xdr:col>
      <xdr:colOff>762000</xdr:colOff>
      <xdr:row>5</xdr:row>
      <xdr:rowOff>1030653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9EBEAA66-702B-4665-9458-552497954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rot="10800000" flipV="1">
          <a:off x="9739991" y="3093945"/>
          <a:ext cx="604159" cy="470358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  <xdr:twoCellAnchor>
    <xdr:from>
      <xdr:col>12</xdr:col>
      <xdr:colOff>100854</xdr:colOff>
      <xdr:row>5</xdr:row>
      <xdr:rowOff>829235</xdr:rowOff>
    </xdr:from>
    <xdr:to>
      <xdr:col>12</xdr:col>
      <xdr:colOff>851648</xdr:colOff>
      <xdr:row>6</xdr:row>
      <xdr:rowOff>1117</xdr:rowOff>
    </xdr:to>
    <xdr:pic>
      <xdr:nvPicPr>
        <xdr:cNvPr id="5" name="Picture 19">
          <a:extLst>
            <a:ext uri="{FF2B5EF4-FFF2-40B4-BE49-F238E27FC236}">
              <a16:creationId xmlns:a16="http://schemas.microsoft.com/office/drawing/2014/main" id="{BAB3A5DE-0CB5-49DF-9117-97680EFAE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0800000" flipV="1">
          <a:off x="10664079" y="3362885"/>
          <a:ext cx="750794" cy="372032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9"/>
  <sheetViews>
    <sheetView tabSelected="1" view="pageBreakPreview" zoomScaleNormal="100" zoomScaleSheetLayoutView="100" workbookViewId="0">
      <selection activeCell="A14" sqref="A14:Q14"/>
    </sheetView>
  </sheetViews>
  <sheetFormatPr defaultColWidth="7.5703125" defaultRowHeight="12.75" x14ac:dyDescent="0.2"/>
  <cols>
    <col min="1" max="1" width="4.7109375" style="1" customWidth="1"/>
    <col min="2" max="2" width="19.85546875" style="1" customWidth="1"/>
    <col min="3" max="3" width="15.7109375" style="1" customWidth="1"/>
    <col min="4" max="4" width="17" style="1" customWidth="1"/>
    <col min="5" max="5" width="15.7109375" style="1" customWidth="1"/>
    <col min="6" max="6" width="7.85546875" style="1" customWidth="1"/>
    <col min="7" max="7" width="8.85546875" style="1" customWidth="1"/>
    <col min="8" max="8" width="9.42578125" style="1" customWidth="1"/>
    <col min="9" max="9" width="13" style="1" customWidth="1"/>
    <col min="10" max="10" width="16.85546875" style="1" customWidth="1"/>
    <col min="11" max="13" width="14.7109375" style="1" customWidth="1"/>
    <col min="14" max="14" width="17.42578125" style="1" customWidth="1"/>
    <col min="15" max="16" width="12.85546875" style="1" customWidth="1"/>
    <col min="17" max="17" width="15.5703125" style="9" customWidth="1"/>
    <col min="18" max="16384" width="7.5703125" style="1"/>
  </cols>
  <sheetData>
    <row r="1" spans="1:17" s="3" customFormat="1" ht="15.75" customHeight="1" x14ac:dyDescent="0.25">
      <c r="A1" s="59" t="s">
        <v>7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2"/>
      <c r="Q1" s="8"/>
    </row>
    <row r="2" spans="1:17" s="3" customFormat="1" ht="14.25" customHeight="1" x14ac:dyDescent="0.25">
      <c r="A2" s="60" t="s">
        <v>8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4"/>
      <c r="Q2" s="8"/>
    </row>
    <row r="3" spans="1:17" s="3" customFormat="1" ht="30.75" customHeight="1" x14ac:dyDescent="0.25">
      <c r="A3" s="61" t="s">
        <v>24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Q3" s="8"/>
    </row>
    <row r="4" spans="1:17" ht="69" customHeight="1" x14ac:dyDescent="0.2">
      <c r="A4" s="62" t="s">
        <v>30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</row>
    <row r="5" spans="1:17" ht="40.5" customHeight="1" x14ac:dyDescent="0.2">
      <c r="A5" s="57" t="s">
        <v>0</v>
      </c>
      <c r="B5" s="50" t="s">
        <v>1</v>
      </c>
      <c r="C5" s="63" t="s">
        <v>2</v>
      </c>
      <c r="D5" s="63"/>
      <c r="E5" s="63"/>
      <c r="F5" s="57" t="s">
        <v>14</v>
      </c>
      <c r="G5" s="50" t="s">
        <v>13</v>
      </c>
      <c r="H5" s="50" t="s">
        <v>3</v>
      </c>
      <c r="I5" s="57" t="s">
        <v>17</v>
      </c>
      <c r="J5" s="50" t="s">
        <v>15</v>
      </c>
      <c r="K5" s="50" t="s">
        <v>10</v>
      </c>
      <c r="L5" s="50"/>
      <c r="M5" s="50"/>
      <c r="N5" s="52" t="s">
        <v>9</v>
      </c>
      <c r="O5" s="55" t="s">
        <v>5</v>
      </c>
      <c r="P5" s="56"/>
      <c r="Q5" s="54"/>
    </row>
    <row r="6" spans="1:17" ht="93.75" customHeight="1" x14ac:dyDescent="0.2">
      <c r="A6" s="58"/>
      <c r="B6" s="50"/>
      <c r="C6" s="45" t="s">
        <v>34</v>
      </c>
      <c r="D6" s="45" t="s">
        <v>35</v>
      </c>
      <c r="E6" s="45" t="s">
        <v>36</v>
      </c>
      <c r="F6" s="58"/>
      <c r="G6" s="50"/>
      <c r="H6" s="50"/>
      <c r="I6" s="58"/>
      <c r="J6" s="50"/>
      <c r="K6" s="7" t="s">
        <v>11</v>
      </c>
      <c r="L6" s="7" t="s">
        <v>12</v>
      </c>
      <c r="M6" s="7" t="s">
        <v>20</v>
      </c>
      <c r="N6" s="53"/>
      <c r="O6" s="55"/>
      <c r="P6" s="56"/>
      <c r="Q6" s="54"/>
    </row>
    <row r="7" spans="1:17" ht="15.75" customHeight="1" x14ac:dyDescent="0.2">
      <c r="A7" s="6">
        <v>1</v>
      </c>
      <c r="B7" s="5">
        <v>2</v>
      </c>
      <c r="C7" s="16">
        <v>3</v>
      </c>
      <c r="D7" s="16">
        <v>4</v>
      </c>
      <c r="E7" s="17">
        <v>5</v>
      </c>
      <c r="F7" s="5">
        <v>6</v>
      </c>
      <c r="G7" s="6">
        <v>7</v>
      </c>
      <c r="H7" s="6">
        <v>8</v>
      </c>
      <c r="I7" s="5">
        <v>9</v>
      </c>
      <c r="J7" s="6">
        <v>10</v>
      </c>
      <c r="K7" s="6">
        <v>11</v>
      </c>
      <c r="L7" s="5">
        <v>12</v>
      </c>
      <c r="M7" s="6">
        <v>13</v>
      </c>
      <c r="N7" s="6">
        <v>14</v>
      </c>
      <c r="O7" s="6">
        <v>15</v>
      </c>
      <c r="P7" s="10"/>
      <c r="Q7" s="10"/>
    </row>
    <row r="8" spans="1:17" ht="65.25" customHeight="1" x14ac:dyDescent="0.2">
      <c r="A8" s="28">
        <v>1</v>
      </c>
      <c r="B8" s="40" t="s">
        <v>25</v>
      </c>
      <c r="C8" s="43">
        <v>34730</v>
      </c>
      <c r="D8" s="44">
        <v>37855</v>
      </c>
      <c r="E8" s="44">
        <v>30200</v>
      </c>
      <c r="F8" s="18" t="s">
        <v>21</v>
      </c>
      <c r="G8" s="19">
        <v>2</v>
      </c>
      <c r="H8" s="20">
        <v>3</v>
      </c>
      <c r="I8" s="21">
        <f>E8</f>
        <v>30200</v>
      </c>
      <c r="J8" s="21">
        <f xml:space="preserve"> I8*G8</f>
        <v>60400</v>
      </c>
      <c r="K8" s="21">
        <f>ROUND((AVERAGE(C8:E8)),2)</f>
        <v>34261.67</v>
      </c>
      <c r="L8" s="21">
        <f>ROUND(_xlfn.STDEV.S(C8:E8),2)</f>
        <v>3848.93</v>
      </c>
      <c r="M8" s="64">
        <f>L8/K8</f>
        <v>0.11233924090682094</v>
      </c>
      <c r="N8" s="39" t="s">
        <v>27</v>
      </c>
      <c r="O8" s="29"/>
      <c r="P8" s="30"/>
      <c r="Q8" s="30"/>
    </row>
    <row r="9" spans="1:17" ht="65.25" customHeight="1" x14ac:dyDescent="0.2">
      <c r="A9" s="41">
        <v>2</v>
      </c>
      <c r="B9" s="40" t="s">
        <v>26</v>
      </c>
      <c r="C9" s="43">
        <v>17560</v>
      </c>
      <c r="D9" s="44">
        <v>18960</v>
      </c>
      <c r="E9" s="44">
        <v>15100</v>
      </c>
      <c r="F9" s="18" t="s">
        <v>21</v>
      </c>
      <c r="G9" s="19">
        <v>2</v>
      </c>
      <c r="H9" s="20">
        <v>3</v>
      </c>
      <c r="I9" s="21">
        <f>E9</f>
        <v>15100</v>
      </c>
      <c r="J9" s="21">
        <f t="shared" ref="J9:J10" si="0" xml:space="preserve"> I9*G9</f>
        <v>30200</v>
      </c>
      <c r="K9" s="21">
        <f t="shared" ref="K9:K10" si="1">ROUND((AVERAGE(C9:E9)),2)</f>
        <v>17206.669999999998</v>
      </c>
      <c r="L9" s="21">
        <f t="shared" ref="L9:L10" si="2">ROUND(_xlfn.STDEV.S(C9:E9),2)</f>
        <v>1954.11</v>
      </c>
      <c r="M9" s="64">
        <f t="shared" ref="M9:M11" si="3">L9/K9</f>
        <v>0.11356700628302863</v>
      </c>
      <c r="N9" s="39" t="s">
        <v>27</v>
      </c>
      <c r="O9" s="29"/>
      <c r="P9" s="30"/>
      <c r="Q9" s="30"/>
    </row>
    <row r="10" spans="1:17" ht="72" customHeight="1" x14ac:dyDescent="0.2">
      <c r="A10" s="41">
        <v>3</v>
      </c>
      <c r="B10" s="40" t="s">
        <v>31</v>
      </c>
      <c r="C10" s="43">
        <v>18870</v>
      </c>
      <c r="D10" s="44">
        <v>20568</v>
      </c>
      <c r="E10" s="44">
        <v>16405</v>
      </c>
      <c r="F10" s="18" t="s">
        <v>21</v>
      </c>
      <c r="G10" s="19">
        <v>2</v>
      </c>
      <c r="H10" s="20">
        <v>3</v>
      </c>
      <c r="I10" s="21">
        <f>E10</f>
        <v>16405</v>
      </c>
      <c r="J10" s="21">
        <f t="shared" si="0"/>
        <v>32810</v>
      </c>
      <c r="K10" s="21">
        <f t="shared" si="1"/>
        <v>18614.330000000002</v>
      </c>
      <c r="L10" s="21">
        <f t="shared" si="2"/>
        <v>2093.2399999999998</v>
      </c>
      <c r="M10" s="64">
        <f t="shared" si="3"/>
        <v>0.1124531476555965</v>
      </c>
      <c r="N10" s="39" t="s">
        <v>27</v>
      </c>
      <c r="O10" s="29"/>
      <c r="P10" s="30"/>
      <c r="Q10" s="30"/>
    </row>
    <row r="11" spans="1:17" ht="60.75" customHeight="1" x14ac:dyDescent="0.2">
      <c r="A11" s="41">
        <v>4</v>
      </c>
      <c r="B11" s="40" t="s">
        <v>32</v>
      </c>
      <c r="C11" s="43">
        <v>9410</v>
      </c>
      <c r="D11" s="44">
        <v>10252</v>
      </c>
      <c r="E11" s="44">
        <v>8180</v>
      </c>
      <c r="F11" s="18" t="s">
        <v>21</v>
      </c>
      <c r="G11" s="19">
        <v>2</v>
      </c>
      <c r="H11" s="20">
        <v>3</v>
      </c>
      <c r="I11" s="21">
        <f>E11</f>
        <v>8180</v>
      </c>
      <c r="J11" s="21">
        <f xml:space="preserve"> I11*G11</f>
        <v>16360</v>
      </c>
      <c r="K11" s="21">
        <f>ROUND((AVERAGE(C11:E11)),2)</f>
        <v>9280.67</v>
      </c>
      <c r="L11" s="21">
        <f>ROUND(_xlfn.STDEV.S(C11:E11),2)</f>
        <v>1042.04</v>
      </c>
      <c r="M11" s="64">
        <f t="shared" si="3"/>
        <v>0.11228068663146087</v>
      </c>
      <c r="N11" s="39" t="s">
        <v>27</v>
      </c>
      <c r="O11" s="29"/>
      <c r="P11" s="30"/>
      <c r="Q11" s="30"/>
    </row>
    <row r="12" spans="1:17" ht="16.5" customHeight="1" x14ac:dyDescent="0.2">
      <c r="A12" s="31"/>
      <c r="B12" s="22" t="s">
        <v>16</v>
      </c>
      <c r="C12" s="23">
        <f>C8*G8+C9*G9+C10*G10+C11*G11</f>
        <v>161140</v>
      </c>
      <c r="D12" s="23">
        <f>D8*G8+D9*G9+D10*G10+D11*G11</f>
        <v>175270</v>
      </c>
      <c r="E12" s="23">
        <f>E8*G8+E9*G9+E10*G10+E11*G11</f>
        <v>139770</v>
      </c>
      <c r="F12" s="24"/>
      <c r="G12" s="25"/>
      <c r="H12" s="26"/>
      <c r="I12" s="27">
        <f>SUM(I8:I11)</f>
        <v>69885</v>
      </c>
      <c r="J12" s="27">
        <f>SUM(J8:J11)</f>
        <v>139770</v>
      </c>
      <c r="K12" s="32"/>
      <c r="L12" s="32"/>
      <c r="M12" s="33"/>
      <c r="N12" s="34"/>
      <c r="O12" s="34"/>
      <c r="P12" s="35"/>
      <c r="Q12" s="35"/>
    </row>
    <row r="13" spans="1:17" ht="17.25" customHeight="1" x14ac:dyDescent="0.2">
      <c r="A13" s="49" t="s">
        <v>6</v>
      </c>
      <c r="B13" s="49"/>
      <c r="C13" s="49"/>
      <c r="D13" s="49"/>
      <c r="E13" s="49"/>
      <c r="F13" s="49"/>
      <c r="G13" s="49"/>
      <c r="H13" s="49"/>
      <c r="I13" s="49"/>
      <c r="J13" s="46">
        <f xml:space="preserve"> J12</f>
        <v>139770</v>
      </c>
      <c r="K13" s="36"/>
      <c r="L13" s="36"/>
      <c r="M13" s="36"/>
      <c r="N13" s="37"/>
      <c r="O13" s="37"/>
      <c r="P13" s="38"/>
      <c r="Q13" s="38"/>
    </row>
    <row r="14" spans="1:17" s="42" customFormat="1" ht="18.75" customHeight="1" x14ac:dyDescent="0.2">
      <c r="A14" s="51" t="s">
        <v>33</v>
      </c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</row>
    <row r="15" spans="1:17" ht="6.75" customHeight="1" x14ac:dyDescent="0.2">
      <c r="A15" s="11"/>
      <c r="B15" s="11"/>
      <c r="C15" s="11"/>
      <c r="D15" s="11"/>
      <c r="E15" s="11"/>
      <c r="F15" s="11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3"/>
    </row>
    <row r="16" spans="1:17" x14ac:dyDescent="0.2">
      <c r="A16" s="47" t="s">
        <v>4</v>
      </c>
      <c r="B16" s="47"/>
      <c r="C16" s="48" t="s">
        <v>28</v>
      </c>
      <c r="D16" s="48"/>
      <c r="E16" s="48"/>
      <c r="F16" s="14"/>
      <c r="G16" s="47" t="s">
        <v>18</v>
      </c>
      <c r="H16" s="47"/>
      <c r="I16" s="47"/>
      <c r="J16" s="47"/>
      <c r="K16" s="47" t="s">
        <v>29</v>
      </c>
      <c r="L16" s="47"/>
      <c r="M16" s="12"/>
      <c r="N16" s="12"/>
      <c r="O16" s="12"/>
      <c r="P16" s="12"/>
      <c r="Q16" s="13"/>
    </row>
    <row r="17" spans="1:17" x14ac:dyDescent="0.2">
      <c r="A17" s="15"/>
      <c r="B17" s="15"/>
      <c r="C17" s="14"/>
      <c r="D17" s="14"/>
      <c r="E17" s="14"/>
      <c r="F17" s="14"/>
      <c r="G17" s="15"/>
      <c r="H17" s="15"/>
      <c r="I17" s="15"/>
      <c r="J17" s="15"/>
      <c r="K17" s="15"/>
      <c r="L17" s="15"/>
      <c r="M17" s="12"/>
      <c r="N17" s="12"/>
      <c r="O17" s="12"/>
      <c r="P17" s="12"/>
      <c r="Q17" s="13"/>
    </row>
    <row r="18" spans="1:17" x14ac:dyDescent="0.2">
      <c r="A18" s="47" t="s">
        <v>19</v>
      </c>
      <c r="B18" s="47"/>
      <c r="C18" s="48" t="s">
        <v>22</v>
      </c>
      <c r="D18" s="48"/>
      <c r="E18" s="48"/>
      <c r="F18" s="14"/>
      <c r="G18" s="47" t="s">
        <v>18</v>
      </c>
      <c r="H18" s="47"/>
      <c r="I18" s="47"/>
      <c r="J18" s="47"/>
      <c r="K18" s="47" t="s">
        <v>23</v>
      </c>
      <c r="L18" s="47"/>
    </row>
    <row r="19" spans="1:17" ht="35.25" customHeight="1" x14ac:dyDescent="0.2">
      <c r="B19" s="47"/>
      <c r="C19" s="47"/>
      <c r="D19" s="48"/>
      <c r="E19" s="48"/>
      <c r="F19" s="48"/>
      <c r="G19" s="14"/>
      <c r="H19" s="47"/>
      <c r="I19" s="47"/>
      <c r="J19" s="47"/>
      <c r="K19" s="47"/>
      <c r="L19" s="47"/>
      <c r="M19" s="47"/>
    </row>
  </sheetData>
  <sheetProtection formatCells="0" insertRows="0" deleteRows="0"/>
  <mergeCells count="31">
    <mergeCell ref="A1:O1"/>
    <mergeCell ref="A2:O2"/>
    <mergeCell ref="A3:O3"/>
    <mergeCell ref="A4:O4"/>
    <mergeCell ref="A5:A6"/>
    <mergeCell ref="B5:B6"/>
    <mergeCell ref="C5:E5"/>
    <mergeCell ref="G5:G6"/>
    <mergeCell ref="H5:H6"/>
    <mergeCell ref="A13:I13"/>
    <mergeCell ref="C18:E18"/>
    <mergeCell ref="J5:J6"/>
    <mergeCell ref="A14:Q14"/>
    <mergeCell ref="A16:B16"/>
    <mergeCell ref="A18:B18"/>
    <mergeCell ref="N5:N6"/>
    <mergeCell ref="Q5:Q6"/>
    <mergeCell ref="K5:M5"/>
    <mergeCell ref="O5:O6"/>
    <mergeCell ref="P5:P6"/>
    <mergeCell ref="F5:F6"/>
    <mergeCell ref="I5:I6"/>
    <mergeCell ref="B19:C19"/>
    <mergeCell ref="D19:F19"/>
    <mergeCell ref="H19:K19"/>
    <mergeCell ref="L19:M19"/>
    <mergeCell ref="C16:E16"/>
    <mergeCell ref="G16:J16"/>
    <mergeCell ref="K16:L16"/>
    <mergeCell ref="G18:J18"/>
    <mergeCell ref="K18:L18"/>
  </mergeCells>
  <conditionalFormatting sqref="M12">
    <cfRule type="cellIs" dxfId="2" priority="7" operator="greaterThan">
      <formula>0.33</formula>
    </cfRule>
  </conditionalFormatting>
  <conditionalFormatting sqref="M8:M11">
    <cfRule type="cellIs" dxfId="1" priority="3" operator="greaterThan">
      <formula>0.33</formula>
    </cfRule>
  </conditionalFormatting>
  <pageMargins left="0.70866141732283472" right="0.70866141732283472" top="0.74803149606299213" bottom="0.74803149606299213" header="0.31496062992125984" footer="0.31496062992125984"/>
  <pageSetup paperSize="9" scale="6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Обосн.НМЦК от 100т.р.(к сл.зап)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Бабич Евгения Викторовна</cp:lastModifiedBy>
  <cp:lastPrinted>2025-04-01T09:16:51Z</cp:lastPrinted>
  <dcterms:created xsi:type="dcterms:W3CDTF">2016-05-13T09:47:52Z</dcterms:created>
  <dcterms:modified xsi:type="dcterms:W3CDTF">2026-05-21T09:16:23Z</dcterms:modified>
</cp:coreProperties>
</file>