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tovaAD\Documents\Титова\44 ФЗ\2. п. 4\ЭМ поставка ИБП\"/>
    </mc:Choice>
  </mc:AlternateContent>
  <xr:revisionPtr revIDLastSave="0" documentId="13_ncr:1_{E08C0DC4-B64D-4AF6-AFEC-66E2CE801BD6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Обосн.НМЦК от 100т.р.(к сл.зап)" sheetId="4" r:id="rId1"/>
  </sheets>
  <definedNames>
    <definedName name="_xlnm.Print_Area" localSheetId="0">'Обосн.НМЦК от 100т.р.(к сл.зап)'!$A$1:$O$14</definedName>
  </definedNames>
  <calcPr calcId="191029"/>
</workbook>
</file>

<file path=xl/calcChain.xml><?xml version="1.0" encoding="utf-8"?>
<calcChain xmlns="http://schemas.openxmlformats.org/spreadsheetml/2006/main">
  <c r="J5" i="4" l="1"/>
  <c r="I8" i="4" l="1"/>
  <c r="L8" i="4" l="1"/>
  <c r="K8" i="4"/>
  <c r="J8" i="4" s="1"/>
  <c r="J9" i="4" s="1"/>
  <c r="M8" i="4" l="1"/>
</calcChain>
</file>

<file path=xl/sharedStrings.xml><?xml version="1.0" encoding="utf-8"?>
<sst xmlns="http://schemas.openxmlformats.org/spreadsheetml/2006/main" count="34" uniqueCount="33">
  <si>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</si>
  <si>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</si>
  <si>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</si>
  <si>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n - кол-во значений, используемых в расчете (кол-во ответов ИЦИ)</t>
  </si>
  <si>
    <t xml:space="preserve"> СОСТАВИЛ </t>
  </si>
  <si>
    <t>КОСГУ</t>
  </si>
  <si>
    <t>Цена договора (контракта)</t>
  </si>
  <si>
    <t xml:space="preserve">Цена договора (контракта), заключаемого с единственным поставщиком:                              </t>
  </si>
  <si>
    <t>Определена и обоснована методом сопоставимых рыночных цен (анализа рынка)</t>
  </si>
  <si>
    <t>ОКПД2 / ККН / КТРУ</t>
  </si>
  <si>
    <t>&lt;ц - средн. арифм. величина цены единицы прод-ции, руб.</t>
  </si>
  <si>
    <t>Среднее квадратичное отклонение</t>
  </si>
  <si>
    <t>v - кол-во (объем) закупаемого товара (работы, услуги)</t>
  </si>
  <si>
    <t>Единица измерения (по ОКЕИ)</t>
  </si>
  <si>
    <t>_____________________________</t>
  </si>
  <si>
    <t xml:space="preserve"> ПРОВЕРИЛ</t>
  </si>
  <si>
    <t>шт</t>
  </si>
  <si>
    <t>Коряковцев А.Н.</t>
  </si>
  <si>
    <t>Леньков А.В.</t>
  </si>
  <si>
    <t xml:space="preserve">Цена договора (контракта)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договора (контракта) рассчитана методом сопоставимых рыночных цен (анализа рынка).
</t>
  </si>
  <si>
    <t>Главный энергетик</t>
  </si>
  <si>
    <t>Зам.главного энергетика - начальник ОЭЭС</t>
  </si>
  <si>
    <t>3</t>
  </si>
  <si>
    <t xml:space="preserve">ИЦИ №2                                    из общедоступных источников  сети "Интернет" </t>
  </si>
  <si>
    <t xml:space="preserve">ИЦИ №1                                 из общедоступных источников  сети "Интернет" </t>
  </si>
  <si>
    <t xml:space="preserve">ИЦИ №3                                  из общедоступных источников  сети "Интернет" </t>
  </si>
  <si>
    <t xml:space="preserve">Определение однородности совокупности значений выявленных цен СПРАВОЧНО </t>
  </si>
  <si>
    <r>
      <t xml:space="preserve">V - коэф-нт вариации 
</t>
    </r>
    <r>
      <rPr>
        <i/>
        <sz val="10"/>
        <color theme="1"/>
        <rFont val="Times New Roman"/>
        <family val="1"/>
        <charset val="204"/>
      </rPr>
      <t>(не должен превышать 33%)</t>
    </r>
  </si>
  <si>
    <t>&lt;ц - цены единицы прод-ции, руб., в соответствии с ИЦИ на минимальную сумму</t>
  </si>
  <si>
    <t xml:space="preserve">с осуществлением сбора и анализа общедоступной ценовой информации на поставку источников бесперебойного питания
</t>
  </si>
  <si>
    <t xml:space="preserve">Цена договора (контракта):  197 985 рубля 00 копеек, в том числе НДС </t>
  </si>
  <si>
    <t>26.20.40.111/26.20.40.110-00000001/26.20.40.111-015</t>
  </si>
  <si>
    <t>Источник бесперебойного питания тип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</si>
</sst>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\ _₽_-;\-* #,##0.00\ _₽_-;_-* &quot;-&quot;??\ _₽_-;_-@_-"/>
    <numFmt numFmtId="164" formatCode="_-* #,##0.00_р_._-;\-* #,##0.00_р_._-;_-* &quot;-&quot;??_р_._-;_-@_-"/>
    <numFmt numFmtId="165" formatCode="0.000"/>
    <numFmt numFmtId="166" formatCode="_-* #,##0.00_-;\-* #,##0.00_-;_-* &quot;-&quot;??_-;_-@_-"/>
    <numFmt numFmtId="167" formatCode="#,##0.0000"/>
    <numFmt numFmtId="168" formatCode="#,##0.00\ _₽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i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4" fontId="2" fillId="0" borderId="0" applyFill="0" applyBorder="0" applyAlignment="0" applyProtection="0"/>
    <xf numFmtId="0" fontId="2" fillId="0" borderId="0"/>
    <xf numFmtId="0" fontId="6" fillId="0" borderId="0"/>
    <xf numFmtId="43" fontId="6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52">
    <xf numFmtId="0" fontId="0" fillId="0" borderId="0" xfId="0"/>
    <xf numFmtId="0" fontId="7" fillId="0" borderId="0" xfId="6" applyFont="1" applyFill="1" applyAlignment="1">
      <alignment vertical="center" wrapText="1"/>
    </xf>
    <xf numFmtId="0" fontId="8" fillId="0" borderId="0" xfId="6" applyFont="1" applyFill="1" applyBorder="1"/>
    <xf numFmtId="0" fontId="8" fillId="0" borderId="0" xfId="6" applyFont="1" applyFill="1"/>
    <xf numFmtId="0" fontId="9" fillId="0" borderId="0" xfId="6" applyFont="1" applyFill="1" applyAlignment="1">
      <alignment vertical="center" wrapText="1"/>
    </xf>
    <xf numFmtId="0" fontId="4" fillId="0" borderId="0" xfId="6" applyFont="1" applyFill="1" applyAlignment="1">
      <alignment horizontal="center" vertical="center" wrapText="1"/>
    </xf>
    <xf numFmtId="0" fontId="4" fillId="0" borderId="0" xfId="6" applyFont="1" applyFill="1"/>
    <xf numFmtId="0" fontId="4" fillId="0" borderId="0" xfId="6" applyFont="1" applyFill="1" applyBorder="1"/>
    <xf numFmtId="0" fontId="10" fillId="0" borderId="0" xfId="6" applyFont="1" applyFill="1" applyBorder="1" applyAlignment="1">
      <alignment horizontal="center" vertical="center"/>
    </xf>
    <xf numFmtId="0" fontId="4" fillId="0" borderId="0" xfId="6" applyFont="1" applyFill="1" applyAlignment="1">
      <alignment horizontal="left"/>
    </xf>
    <xf numFmtId="49" fontId="4" fillId="0" borderId="0" xfId="6" applyNumberFormat="1" applyFont="1" applyFill="1"/>
    <xf numFmtId="0" fontId="7" fillId="0" borderId="0" xfId="6" applyFont="1" applyFill="1" applyAlignment="1">
      <alignment horizontal="center"/>
    </xf>
    <xf numFmtId="165" fontId="4" fillId="0" borderId="0" xfId="6" applyNumberFormat="1" applyFont="1" applyFill="1"/>
    <xf numFmtId="0" fontId="5" fillId="0" borderId="0" xfId="6" applyFont="1" applyFill="1" applyAlignment="1">
      <alignment horizontal="center"/>
    </xf>
    <xf numFmtId="4" fontId="4" fillId="0" borderId="0" xfId="6" applyNumberFormat="1" applyFont="1" applyFill="1"/>
    <xf numFmtId="43" fontId="9" fillId="0" borderId="1" xfId="7" applyFont="1" applyFill="1" applyBorder="1" applyAlignment="1">
      <alignment horizontal="center" vertical="center" wrapText="1"/>
    </xf>
    <xf numFmtId="0" fontId="8" fillId="0" borderId="1" xfId="6" applyFont="1" applyFill="1" applyBorder="1"/>
    <xf numFmtId="4" fontId="7" fillId="0" borderId="1" xfId="0" applyNumberFormat="1" applyFont="1" applyFill="1" applyBorder="1" applyAlignment="1">
      <alignment horizontal="center" vertical="center" wrapText="1"/>
    </xf>
    <xf numFmtId="43" fontId="9" fillId="0" borderId="1" xfId="7" applyNumberFormat="1" applyFont="1" applyFill="1" applyBorder="1" applyAlignment="1">
      <alignment horizontal="center" vertical="center" wrapText="1"/>
    </xf>
    <xf numFmtId="0" fontId="4" fillId="0" borderId="7" xfId="6" applyFont="1" applyFill="1" applyBorder="1"/>
    <xf numFmtId="0" fontId="4" fillId="0" borderId="1" xfId="6" applyFont="1" applyFill="1" applyBorder="1" applyAlignment="1">
      <alignment horizontal="center" vertical="center" wrapText="1"/>
    </xf>
    <xf numFmtId="0" fontId="7" fillId="0" borderId="0" xfId="6" applyFont="1" applyFill="1" applyAlignment="1">
      <alignment horizontal="center" vertical="center" wrapText="1"/>
    </xf>
    <xf numFmtId="0" fontId="7" fillId="0" borderId="0" xfId="6" applyFont="1" applyFill="1" applyAlignment="1">
      <alignment horizontal="center" vertical="top" wrapText="1"/>
    </xf>
    <xf numFmtId="0" fontId="4" fillId="0" borderId="0" xfId="6" applyFont="1" applyFill="1" applyAlignment="1">
      <alignment horizontal="left" vertical="top" wrapText="1"/>
    </xf>
    <xf numFmtId="0" fontId="5" fillId="0" borderId="1" xfId="6" applyFont="1" applyFill="1" applyBorder="1" applyAlignment="1">
      <alignment horizontal="center" vertical="top" wrapText="1"/>
    </xf>
    <xf numFmtId="49" fontId="4" fillId="0" borderId="1" xfId="6" applyNumberFormat="1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left" vertical="center" wrapText="1"/>
    </xf>
    <xf numFmtId="168" fontId="4" fillId="0" borderId="3" xfId="6" applyNumberFormat="1" applyFont="1" applyFill="1" applyBorder="1" applyAlignment="1" applyProtection="1">
      <alignment horizontal="center" vertical="center" wrapText="1"/>
      <protection locked="0"/>
    </xf>
    <xf numFmtId="168" fontId="4" fillId="0" borderId="1" xfId="6" applyNumberFormat="1" applyFont="1" applyFill="1" applyBorder="1" applyAlignment="1" applyProtection="1">
      <alignment horizontal="center" vertical="center" wrapText="1"/>
      <protection locked="0"/>
    </xf>
    <xf numFmtId="4" fontId="4" fillId="0" borderId="1" xfId="6" applyNumberFormat="1" applyFont="1" applyFill="1" applyBorder="1" applyAlignment="1">
      <alignment horizontal="center" vertical="center" wrapText="1"/>
    </xf>
    <xf numFmtId="10" fontId="4" fillId="0" borderId="1" xfId="6" applyNumberFormat="1" applyFont="1" applyFill="1" applyBorder="1" applyAlignment="1">
      <alignment horizontal="center" vertical="center" wrapText="1"/>
    </xf>
    <xf numFmtId="166" fontId="4" fillId="3" borderId="1" xfId="8" applyNumberFormat="1" applyFont="1" applyFill="1" applyBorder="1" applyAlignment="1">
      <alignment horizontal="center" vertical="center" wrapText="1"/>
    </xf>
    <xf numFmtId="3" fontId="4" fillId="0" borderId="1" xfId="6" applyNumberFormat="1" applyFont="1" applyFill="1" applyBorder="1" applyAlignment="1">
      <alignment horizontal="center" vertical="center" wrapText="1"/>
    </xf>
    <xf numFmtId="0" fontId="7" fillId="0" borderId="0" xfId="6" applyFont="1" applyFill="1" applyAlignment="1">
      <alignment horizontal="center" vertical="center" wrapText="1"/>
    </xf>
    <xf numFmtId="0" fontId="7" fillId="0" borderId="0" xfId="6" applyFont="1" applyFill="1" applyAlignment="1">
      <alignment horizontal="center" vertical="top" wrapText="1"/>
    </xf>
    <xf numFmtId="0" fontId="4" fillId="0" borderId="0" xfId="6" applyFont="1" applyFill="1" applyAlignment="1">
      <alignment horizontal="left" vertical="top" wrapText="1"/>
    </xf>
    <xf numFmtId="0" fontId="4" fillId="0" borderId="1" xfId="6" applyFont="1" applyFill="1" applyBorder="1" applyAlignment="1">
      <alignment horizontal="center" vertical="center" wrapText="1"/>
    </xf>
    <xf numFmtId="0" fontId="5" fillId="0" borderId="1" xfId="6" applyFont="1" applyFill="1" applyBorder="1" applyAlignment="1">
      <alignment horizontal="center" vertical="center" wrapText="1"/>
    </xf>
    <xf numFmtId="49" fontId="5" fillId="0" borderId="1" xfId="6" applyNumberFormat="1" applyFont="1" applyFill="1" applyBorder="1" applyAlignment="1">
      <alignment horizontal="center" vertical="center" wrapText="1"/>
    </xf>
    <xf numFmtId="0" fontId="13" fillId="0" borderId="1" xfId="6" applyFont="1" applyFill="1" applyBorder="1" applyAlignment="1">
      <alignment horizontal="center" vertical="center" wrapText="1"/>
    </xf>
    <xf numFmtId="0" fontId="4" fillId="0" borderId="0" xfId="6" applyFont="1" applyFill="1" applyAlignment="1">
      <alignment horizontal="left"/>
    </xf>
    <xf numFmtId="0" fontId="5" fillId="0" borderId="0" xfId="6" applyFont="1" applyFill="1" applyBorder="1" applyAlignment="1">
      <alignment horizontal="center" vertical="center" wrapText="1"/>
    </xf>
    <xf numFmtId="0" fontId="4" fillId="0" borderId="1" xfId="6" applyFont="1" applyFill="1" applyBorder="1" applyAlignment="1">
      <alignment horizontal="center" vertical="center"/>
    </xf>
    <xf numFmtId="0" fontId="5" fillId="0" borderId="2" xfId="6" applyFont="1" applyFill="1" applyBorder="1" applyAlignment="1">
      <alignment horizontal="center" vertical="center" wrapText="1"/>
    </xf>
    <xf numFmtId="0" fontId="8" fillId="0" borderId="0" xfId="6" applyFont="1" applyFill="1" applyAlignment="1">
      <alignment horizontal="center" wrapText="1" shrinkToFit="1"/>
    </xf>
    <xf numFmtId="0" fontId="7" fillId="0" borderId="0" xfId="6" applyFont="1" applyFill="1" applyAlignment="1">
      <alignment horizontal="center"/>
    </xf>
    <xf numFmtId="0" fontId="8" fillId="0" borderId="0" xfId="6" applyFont="1" applyFill="1" applyAlignment="1">
      <alignment horizontal="center" vertical="center" wrapText="1"/>
    </xf>
    <xf numFmtId="0" fontId="7" fillId="0" borderId="8" xfId="6" applyFont="1" applyFill="1" applyBorder="1" applyAlignment="1">
      <alignment horizontal="center"/>
    </xf>
    <xf numFmtId="167" fontId="7" fillId="0" borderId="4" xfId="6" applyNumberFormat="1" applyFont="1" applyFill="1" applyBorder="1" applyAlignment="1" applyProtection="1">
      <alignment horizontal="right" vertical="center" wrapText="1"/>
      <protection locked="0"/>
    </xf>
    <xf numFmtId="167" fontId="7" fillId="0" borderId="5" xfId="6" applyNumberFormat="1" applyFont="1" applyFill="1" applyBorder="1" applyAlignment="1" applyProtection="1">
      <alignment horizontal="right" vertical="center" wrapText="1"/>
      <protection locked="0"/>
    </xf>
    <xf numFmtId="167" fontId="7" fillId="0" borderId="3" xfId="6" applyNumberFormat="1" applyFont="1" applyFill="1" applyBorder="1" applyAlignment="1" applyProtection="1">
      <alignment horizontal="right" vertical="center" wrapText="1"/>
      <protection locked="0"/>
    </xf>
    <xf numFmtId="4" fontId="5" fillId="2" borderId="6" xfId="6" applyNumberFormat="1" applyFont="1" applyFill="1" applyBorder="1" applyAlignment="1">
      <alignment horizontal="left"/>
    </xf>
  </cellXfs>
  <cellStyles count="9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Финансовый" xfId="8" builtinId="3"/>
    <cellStyle name="Финансовый 2" xfId="4" xr:uid="{00000000-0005-0000-0000-000005000000}"/>
    <cellStyle name="Финансовый 3" xfId="2" xr:uid="{00000000-0005-0000-0000-000006000000}"/>
    <cellStyle name="Финансовый 4" xfId="7" xr:uid="{00000000-0005-0000-0000-000007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</xdr:row>
      <xdr:rowOff>790575</xdr:rowOff>
    </xdr:from>
    <xdr:to>
      <xdr:col>9</xdr:col>
      <xdr:colOff>0</xdr:colOff>
      <xdr:row>5</xdr:row>
      <xdr:rowOff>1133475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39025" y="626745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157841</xdr:colOff>
      <xdr:row>5</xdr:row>
      <xdr:rowOff>560295</xdr:rowOff>
    </xdr:from>
    <xdr:to>
      <xdr:col>11</xdr:col>
      <xdr:colOff>762000</xdr:colOff>
      <xdr:row>5</xdr:row>
      <xdr:rowOff>1030653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9EBEAA66-702B-4665-9458-5524979549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 rot="10800000" flipV="1">
          <a:off x="9739991" y="3093945"/>
          <a:ext cx="604159" cy="470358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  <xdr:twoCellAnchor>
    <xdr:from>
      <xdr:col>12</xdr:col>
      <xdr:colOff>100854</xdr:colOff>
      <xdr:row>5</xdr:row>
      <xdr:rowOff>829235</xdr:rowOff>
    </xdr:from>
    <xdr:to>
      <xdr:col>12</xdr:col>
      <xdr:colOff>851648</xdr:colOff>
      <xdr:row>6</xdr:row>
      <xdr:rowOff>1117</xdr:rowOff>
    </xdr:to>
    <xdr:pic>
      <xdr:nvPicPr>
        <xdr:cNvPr id="5" name="Picture 19">
          <a:extLst>
            <a:ext uri="{FF2B5EF4-FFF2-40B4-BE49-F238E27FC236}">
              <a16:creationId xmlns:a16="http://schemas.microsoft.com/office/drawing/2014/main" id="{BAB3A5DE-0CB5-49DF-9117-97680EFAE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0800000" flipV="1">
          <a:off x="10664079" y="3362885"/>
          <a:ext cx="750794" cy="372032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9"/>
  <sheetViews>
    <sheetView tabSelected="1" view="pageBreakPreview" zoomScaleNormal="100" zoomScaleSheetLayoutView="100" workbookViewId="0">
      <selection activeCell="N8" sqref="N8"/>
    </sheetView>
  </sheetViews>
  <sheetFormatPr defaultColWidth="7.5703125" defaultRowHeight="12.75" x14ac:dyDescent="0.2"/>
  <cols>
    <col min="1" max="1" width="4.7109375" style="6" customWidth="1"/>
    <col min="2" max="2" width="37.28515625" style="6" customWidth="1"/>
    <col min="3" max="3" width="18.85546875" style="6" customWidth="1"/>
    <col min="4" max="4" width="20.7109375" style="6" customWidth="1"/>
    <col min="5" max="5" width="18.7109375" style="6" customWidth="1"/>
    <col min="6" max="6" width="7.85546875" style="6" customWidth="1"/>
    <col min="7" max="7" width="8.85546875" style="6" customWidth="1"/>
    <col min="8" max="8" width="9.42578125" style="10" customWidth="1"/>
    <col min="9" max="9" width="14.5703125" style="6" customWidth="1"/>
    <col min="10" max="10" width="16.85546875" style="6" customWidth="1"/>
    <col min="11" max="11" width="14.7109375" style="6" customWidth="1"/>
    <col min="12" max="12" width="15.42578125" style="6" bestFit="1" customWidth="1"/>
    <col min="13" max="13" width="14.7109375" style="6" customWidth="1"/>
    <col min="14" max="14" width="15.28515625" style="6" customWidth="1"/>
    <col min="15" max="16" width="12.85546875" style="6" customWidth="1"/>
    <col min="17" max="17" width="15.5703125" style="7" customWidth="1"/>
    <col min="18" max="16384" width="7.5703125" style="6"/>
  </cols>
  <sheetData>
    <row r="1" spans="1:17" s="3" customFormat="1" ht="15.75" customHeight="1" x14ac:dyDescent="0.25">
      <c r="A1" s="33" t="s">
        <v>7</v>
      </c>
      <c r="B1" s="33"/>
      <c r="C1" s="33"/>
      <c r="D1" s="33"/>
      <c r="E1" s="33"/>
      <c r="F1" s="33"/>
      <c r="G1" s="33"/>
      <c r="H1" s="33"/>
      <c r="I1" s="33"/>
      <c r="J1" s="33"/>
      <c r="K1" s="21"/>
      <c r="L1" s="21"/>
      <c r="M1" s="21"/>
      <c r="N1" s="1"/>
      <c r="O1" s="1"/>
      <c r="P1" s="1"/>
      <c r="Q1" s="2"/>
    </row>
    <row r="2" spans="1:17" s="3" customFormat="1" ht="14.25" customHeight="1" x14ac:dyDescent="0.25">
      <c r="A2" s="33" t="s">
        <v>8</v>
      </c>
      <c r="B2" s="33"/>
      <c r="C2" s="33"/>
      <c r="D2" s="33"/>
      <c r="E2" s="33"/>
      <c r="F2" s="33"/>
      <c r="G2" s="33"/>
      <c r="H2" s="33"/>
      <c r="I2" s="33"/>
      <c r="J2" s="33"/>
      <c r="K2" s="21"/>
      <c r="L2" s="21"/>
      <c r="M2" s="21"/>
      <c r="N2" s="1"/>
      <c r="O2" s="1"/>
      <c r="P2" s="4"/>
      <c r="Q2" s="2"/>
    </row>
    <row r="3" spans="1:17" s="3" customFormat="1" ht="25.5" customHeight="1" x14ac:dyDescent="0.25">
      <c r="A3" s="34" t="s">
        <v>29</v>
      </c>
      <c r="B3" s="34"/>
      <c r="C3" s="34"/>
      <c r="D3" s="34"/>
      <c r="E3" s="34"/>
      <c r="F3" s="34"/>
      <c r="G3" s="34"/>
      <c r="H3" s="34"/>
      <c r="I3" s="34"/>
      <c r="J3" s="34"/>
      <c r="K3" s="22"/>
      <c r="L3" s="22"/>
      <c r="M3" s="22"/>
      <c r="Q3" s="2"/>
    </row>
    <row r="4" spans="1:17" ht="57.75" customHeight="1" x14ac:dyDescent="0.2">
      <c r="A4" s="5"/>
      <c r="B4" s="35" t="s">
        <v>19</v>
      </c>
      <c r="C4" s="35"/>
      <c r="D4" s="35"/>
      <c r="E4" s="35"/>
      <c r="F4" s="35"/>
      <c r="G4" s="35"/>
      <c r="H4" s="35"/>
      <c r="I4" s="35"/>
      <c r="J4" s="35"/>
      <c r="K4" s="23"/>
      <c r="L4" s="23"/>
      <c r="M4" s="23"/>
    </row>
    <row r="5" spans="1:17" ht="31.5" customHeight="1" x14ac:dyDescent="0.2">
      <c r="A5" s="36" t="s">
        <v>0</v>
      </c>
      <c r="B5" s="37" t="s">
        <v>1</v>
      </c>
      <c r="C5" s="37" t="s">
        <v>2</v>
      </c>
      <c r="D5" s="37"/>
      <c r="E5" s="37"/>
      <c r="F5" s="37" t="s">
        <v>13</v>
      </c>
      <c r="G5" s="37" t="s">
        <v>12</v>
      </c>
      <c r="H5" s="38" t="s">
        <v>3</v>
      </c>
      <c r="I5" s="39" t="s">
        <v>28</v>
      </c>
      <c r="J5" s="37" t="str">
        <f>IF(D19=1,"НМЦК рынка","Наименьшая цена договора (контракта), заключаемого с единственным поставщиком, в соответствии с ценой наименьшего ИЦИ")</f>
        <v>Наименьшая цена договора (контракта), заключаемого с единственным поставщиком, в соответствии с ценой наименьшего ИЦИ</v>
      </c>
      <c r="K5" s="36" t="s">
        <v>26</v>
      </c>
      <c r="L5" s="36"/>
      <c r="M5" s="36"/>
      <c r="N5" s="36" t="s">
        <v>9</v>
      </c>
      <c r="O5" s="42" t="s">
        <v>5</v>
      </c>
      <c r="P5" s="43"/>
      <c r="Q5" s="41"/>
    </row>
    <row r="6" spans="1:17" ht="91.5" customHeight="1" x14ac:dyDescent="0.2">
      <c r="A6" s="36"/>
      <c r="B6" s="37"/>
      <c r="C6" s="24" t="s">
        <v>24</v>
      </c>
      <c r="D6" s="24" t="s">
        <v>23</v>
      </c>
      <c r="E6" s="24" t="s">
        <v>25</v>
      </c>
      <c r="F6" s="37"/>
      <c r="G6" s="37"/>
      <c r="H6" s="38"/>
      <c r="I6" s="39"/>
      <c r="J6" s="37"/>
      <c r="K6" s="24" t="s">
        <v>10</v>
      </c>
      <c r="L6" s="24" t="s">
        <v>11</v>
      </c>
      <c r="M6" s="24" t="s">
        <v>27</v>
      </c>
      <c r="N6" s="36"/>
      <c r="O6" s="42"/>
      <c r="P6" s="43"/>
      <c r="Q6" s="41"/>
    </row>
    <row r="7" spans="1:17" ht="15.75" customHeight="1" x14ac:dyDescent="0.2">
      <c r="A7" s="20">
        <v>1</v>
      </c>
      <c r="B7" s="20">
        <v>2</v>
      </c>
      <c r="C7" s="20">
        <v>3</v>
      </c>
      <c r="D7" s="20">
        <v>4</v>
      </c>
      <c r="E7" s="20">
        <v>5</v>
      </c>
      <c r="F7" s="20">
        <v>6</v>
      </c>
      <c r="G7" s="20">
        <v>7</v>
      </c>
      <c r="H7" s="25">
        <v>8</v>
      </c>
      <c r="I7" s="20">
        <v>9</v>
      </c>
      <c r="J7" s="20">
        <v>10</v>
      </c>
      <c r="K7" s="20">
        <v>11</v>
      </c>
      <c r="L7" s="20">
        <v>12</v>
      </c>
      <c r="M7" s="20">
        <v>13</v>
      </c>
      <c r="N7" s="20">
        <v>14</v>
      </c>
      <c r="O7" s="20">
        <v>15</v>
      </c>
      <c r="P7" s="8"/>
      <c r="Q7" s="8"/>
    </row>
    <row r="8" spans="1:17" ht="64.5" customHeight="1" x14ac:dyDescent="0.2">
      <c r="A8" s="20">
        <v>1</v>
      </c>
      <c r="B8" s="26" t="s">
        <v>32</v>
      </c>
      <c r="C8" s="27">
        <v>13199</v>
      </c>
      <c r="D8" s="28">
        <v>14099</v>
      </c>
      <c r="E8" s="28">
        <v>13990</v>
      </c>
      <c r="F8" s="20" t="s">
        <v>16</v>
      </c>
      <c r="G8" s="32">
        <v>15</v>
      </c>
      <c r="H8" s="25" t="s">
        <v>22</v>
      </c>
      <c r="I8" s="29">
        <f>MIN(C8:E8)</f>
        <v>13199</v>
      </c>
      <c r="J8" s="29">
        <f>IF($D$19=1,G8*K8,I8*G8)</f>
        <v>197985</v>
      </c>
      <c r="K8" s="29">
        <f>ROUND((AVERAGE(C8:E8)),2)</f>
        <v>13762.67</v>
      </c>
      <c r="L8" s="29">
        <f>ROUND(_xlfn.STDEV.S(C8:E8),2)</f>
        <v>491.18</v>
      </c>
      <c r="M8" s="30">
        <f>L8/K8</f>
        <v>3.568929575438487E-2</v>
      </c>
      <c r="N8" s="31" t="s">
        <v>31</v>
      </c>
      <c r="O8" s="20"/>
      <c r="P8" s="8"/>
      <c r="Q8" s="8"/>
    </row>
    <row r="9" spans="1:17" ht="17.25" customHeight="1" x14ac:dyDescent="0.25">
      <c r="A9" s="48" t="s">
        <v>6</v>
      </c>
      <c r="B9" s="49"/>
      <c r="C9" s="49"/>
      <c r="D9" s="49"/>
      <c r="E9" s="49"/>
      <c r="F9" s="49"/>
      <c r="G9" s="49"/>
      <c r="H9" s="49"/>
      <c r="I9" s="50"/>
      <c r="J9" s="17">
        <f>SUM(J8:J8)</f>
        <v>197985</v>
      </c>
      <c r="K9" s="15"/>
      <c r="L9" s="18"/>
      <c r="M9" s="15"/>
      <c r="N9" s="16"/>
      <c r="O9" s="16"/>
      <c r="P9" s="7"/>
    </row>
    <row r="10" spans="1:17" ht="20.25" customHeight="1" x14ac:dyDescent="0.2">
      <c r="A10" s="51" t="s">
        <v>30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</row>
    <row r="11" spans="1:17" ht="15" customHeight="1" x14ac:dyDescent="0.2">
      <c r="A11" s="9"/>
      <c r="B11" s="9"/>
      <c r="C11" s="9"/>
      <c r="D11" s="9"/>
      <c r="E11" s="9"/>
      <c r="F11" s="9"/>
    </row>
    <row r="12" spans="1:17" ht="29.25" customHeight="1" x14ac:dyDescent="0.2">
      <c r="A12" s="45" t="s">
        <v>4</v>
      </c>
      <c r="B12" s="45"/>
      <c r="C12" s="46" t="s">
        <v>21</v>
      </c>
      <c r="D12" s="46"/>
      <c r="E12" s="46"/>
      <c r="F12" s="47" t="s">
        <v>14</v>
      </c>
      <c r="G12" s="47"/>
      <c r="H12" s="47"/>
      <c r="I12" s="47"/>
      <c r="J12" s="11" t="s">
        <v>17</v>
      </c>
      <c r="L12" s="12"/>
      <c r="M12" s="12"/>
    </row>
    <row r="13" spans="1:17" ht="41.25" customHeight="1" x14ac:dyDescent="0.25">
      <c r="A13" s="45" t="s">
        <v>15</v>
      </c>
      <c r="B13" s="45"/>
      <c r="C13" s="44" t="s">
        <v>20</v>
      </c>
      <c r="D13" s="44"/>
      <c r="E13" s="44"/>
      <c r="F13" s="45" t="s">
        <v>14</v>
      </c>
      <c r="G13" s="45"/>
      <c r="H13" s="45"/>
      <c r="I13" s="45"/>
      <c r="J13" s="11" t="s">
        <v>18</v>
      </c>
      <c r="L13" s="12"/>
      <c r="M13" s="12"/>
      <c r="N13" s="12"/>
    </row>
    <row r="14" spans="1:17" x14ac:dyDescent="0.2">
      <c r="B14" s="13"/>
      <c r="C14" s="40"/>
      <c r="D14" s="40"/>
      <c r="E14" s="40"/>
      <c r="F14" s="9"/>
      <c r="L14" s="12"/>
    </row>
    <row r="16" spans="1:17" x14ac:dyDescent="0.2">
      <c r="A16" s="40"/>
      <c r="B16" s="40"/>
      <c r="C16" s="40"/>
      <c r="D16" s="40"/>
      <c r="E16" s="40"/>
      <c r="F16" s="40"/>
      <c r="G16" s="40"/>
      <c r="H16" s="40"/>
      <c r="I16" s="40"/>
    </row>
    <row r="17" spans="1:9" x14ac:dyDescent="0.2">
      <c r="A17" s="40"/>
      <c r="B17" s="40"/>
      <c r="C17" s="40"/>
      <c r="D17" s="40"/>
      <c r="E17" s="40"/>
      <c r="F17" s="40"/>
      <c r="G17" s="40"/>
      <c r="H17" s="40"/>
      <c r="I17" s="40"/>
    </row>
    <row r="18" spans="1:9" ht="13.5" thickBot="1" x14ac:dyDescent="0.25">
      <c r="C18" s="14"/>
    </row>
    <row r="19" spans="1:9" ht="13.5" thickBot="1" x14ac:dyDescent="0.25">
      <c r="D19" s="19">
        <v>0</v>
      </c>
    </row>
  </sheetData>
  <sheetProtection formatCells="0" insertRows="0" deleteRows="0"/>
  <mergeCells count="28">
    <mergeCell ref="A16:I16"/>
    <mergeCell ref="A17:I17"/>
    <mergeCell ref="Q5:Q6"/>
    <mergeCell ref="K5:M5"/>
    <mergeCell ref="O5:O6"/>
    <mergeCell ref="P5:P6"/>
    <mergeCell ref="C14:E14"/>
    <mergeCell ref="C13:E13"/>
    <mergeCell ref="A12:B12"/>
    <mergeCell ref="A13:B13"/>
    <mergeCell ref="C12:E12"/>
    <mergeCell ref="F12:I12"/>
    <mergeCell ref="F13:I13"/>
    <mergeCell ref="A9:I9"/>
    <mergeCell ref="N5:N6"/>
    <mergeCell ref="A10:O10"/>
    <mergeCell ref="A2:J2"/>
    <mergeCell ref="A1:J1"/>
    <mergeCell ref="A3:J3"/>
    <mergeCell ref="B4:J4"/>
    <mergeCell ref="A5:A6"/>
    <mergeCell ref="B5:B6"/>
    <mergeCell ref="C5:E5"/>
    <mergeCell ref="G5:G6"/>
    <mergeCell ref="H5:H6"/>
    <mergeCell ref="I5:I6"/>
    <mergeCell ref="J5:J6"/>
    <mergeCell ref="F5:F6"/>
  </mergeCells>
  <conditionalFormatting sqref="M8">
    <cfRule type="cellIs" dxfId="0" priority="11" operator="greaterThan">
      <formula>0.33</formula>
    </cfRule>
  </conditionalFormatting>
  <pageMargins left="0.70866141732283472" right="0.70866141732283472" top="0.74803149606299213" bottom="0.74803149606299213" header="0.31496062992125984" footer="0.31496062992125984"/>
  <pageSetup paperSize="9" scale="5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Обосн.НМЦК от 100т.р.(к сл.зап)</vt:lpstr>
      <vt:lpstr>'Обосн.НМЦК от 100т.р.(к сл.зап)'!Область_печати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Титова Александра Дмитриевна</cp:lastModifiedBy>
  <cp:lastPrinted>2026-03-16T09:56:32Z</cp:lastPrinted>
  <dcterms:created xsi:type="dcterms:W3CDTF">2016-05-13T09:47:52Z</dcterms:created>
  <dcterms:modified xsi:type="dcterms:W3CDTF">2026-06-02T08:34:56Z</dcterms:modified>
</cp:coreProperties>
</file>