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РАБОТЫ\Работа Хоспис 2\ЗАКУПКИ\.2026\.пункт_4\Средства ухода\"/>
    </mc:Choice>
  </mc:AlternateContent>
  <bookViews>
    <workbookView xWindow="0" yWindow="0" windowWidth="28800" windowHeight="11730"/>
  </bookViews>
  <sheets>
    <sheet name="Лист2" sheetId="2" r:id="rId1"/>
  </sheets>
  <definedNames>
    <definedName name="_xlnm._FilterDatabase" localSheetId="0" hidden="1">Лист2!$A$2:$M$15</definedName>
  </definedNames>
  <calcPr calcId="162913"/>
</workbook>
</file>

<file path=xl/calcChain.xml><?xml version="1.0" encoding="utf-8"?>
<calcChain xmlns="http://schemas.openxmlformats.org/spreadsheetml/2006/main">
  <c r="M14" i="2" l="1"/>
  <c r="M4" i="2"/>
  <c r="M5" i="2"/>
  <c r="M6" i="2"/>
  <c r="M7" i="2"/>
  <c r="M8" i="2"/>
  <c r="M9" i="2"/>
  <c r="M10" i="2"/>
  <c r="M11" i="2"/>
  <c r="M12" i="2"/>
  <c r="M13" i="2"/>
  <c r="M3" i="2"/>
  <c r="L4" i="2"/>
  <c r="J4" i="2" s="1"/>
  <c r="L5" i="2"/>
  <c r="J5" i="2" s="1"/>
  <c r="L6" i="2"/>
  <c r="L7" i="2"/>
  <c r="L8" i="2"/>
  <c r="L9" i="2"/>
  <c r="L10" i="2"/>
  <c r="L11" i="2"/>
  <c r="L12" i="2"/>
  <c r="J12" i="2" s="1"/>
  <c r="L13" i="2"/>
  <c r="J13" i="2" s="1"/>
  <c r="L3" i="2"/>
  <c r="K4" i="2"/>
  <c r="K5" i="2"/>
  <c r="K6" i="2"/>
  <c r="J6" i="2" s="1"/>
  <c r="K7" i="2"/>
  <c r="K8" i="2"/>
  <c r="K9" i="2"/>
  <c r="K10" i="2"/>
  <c r="J10" i="2" s="1"/>
  <c r="K11" i="2"/>
  <c r="K12" i="2"/>
  <c r="K13" i="2"/>
  <c r="K3" i="2"/>
  <c r="J8" i="2"/>
  <c r="J9" i="2"/>
  <c r="J3" i="2"/>
  <c r="I4" i="2"/>
  <c r="I5" i="2"/>
  <c r="I6" i="2"/>
  <c r="I7" i="2"/>
  <c r="I8" i="2"/>
  <c r="I9" i="2"/>
  <c r="I10" i="2"/>
  <c r="I11" i="2"/>
  <c r="I12" i="2"/>
  <c r="I13" i="2"/>
  <c r="I3" i="2"/>
  <c r="J11" i="2" l="1"/>
  <c r="J7" i="2"/>
</calcChain>
</file>

<file path=xl/sharedStrings.xml><?xml version="1.0" encoding="utf-8"?>
<sst xmlns="http://schemas.openxmlformats.org/spreadsheetml/2006/main" count="49" uniqueCount="29">
  <si>
    <t>Расчет начальной (максимальной) цены контракта</t>
  </si>
  <si>
    <t>№ п/п</t>
  </si>
  <si>
    <t>Ед. изм.</t>
  </si>
  <si>
    <t xml:space="preserve">Количество </t>
  </si>
  <si>
    <t>Коэффициент вариации, %</t>
  </si>
  <si>
    <t>Среднее квадратичное отклонение</t>
  </si>
  <si>
    <t xml:space="preserve">НМЦК в соответствии с п. 3.21. (метод сопоставимых рыночных цен (анализ рынка) </t>
  </si>
  <si>
    <t>Сумма с НДС в руб. и коп.</t>
  </si>
  <si>
    <t>ИТОГО:</t>
  </si>
  <si>
    <r>
      <t xml:space="preserve">Во исполнение ст. 34 и </t>
    </r>
    <r>
      <rPr>
        <sz val="9"/>
        <color rgb="FF212529"/>
        <rFont val="Times New Roman"/>
        <charset val="204"/>
      </rPr>
      <t xml:space="preserve">ч. 2 ст. 72 </t>
    </r>
    <r>
      <rPr>
        <sz val="9"/>
        <color rgb="FF000000"/>
        <rFont val="Times New Roman"/>
        <charset val="204"/>
      </rPr>
      <t>Бюджетного Кодекса, п. 1 ч. 1 ст. 1 статьи 6 Закона о контрактной системе с целью обеспечения 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заказчик устанавливает НМЦК, исходя из наименьшей цены единицы товара и имеющегося у заказчика объема финансового обеспечения.</t>
    </r>
  </si>
  <si>
    <t>Наименование товара</t>
  </si>
  <si>
    <t>Наименьшая цена единицы товара, в руб. и коп.</t>
  </si>
  <si>
    <t>шт</t>
  </si>
  <si>
    <t>Средства для ухода за  кожей тела</t>
  </si>
  <si>
    <t>Вид</t>
  </si>
  <si>
    <t>Крем</t>
  </si>
  <si>
    <t>Рукавица</t>
  </si>
  <si>
    <t>Шампунь</t>
  </si>
  <si>
    <t>Салфетки 100 шт/уп</t>
  </si>
  <si>
    <t>Лосьон или крем</t>
  </si>
  <si>
    <t>Гель</t>
  </si>
  <si>
    <t>Пена до 500 мл</t>
  </si>
  <si>
    <t>Пена до 140 мл</t>
  </si>
  <si>
    <t>Салфетки 50 шт/уп</t>
  </si>
  <si>
    <t>Масло</t>
  </si>
  <si>
    <t>Лосьон/бальзам</t>
  </si>
  <si>
    <t>Коммерческое предложение № 1, в руб. и коп. В/х №248 от 09.06.2026</t>
  </si>
  <si>
    <t>Коммерческое предложение № 2, в руб. и коп. В/х №247 от 09.06.2026</t>
  </si>
  <si>
    <t>Коммерческое предложение № 3, в руб. и коп. В/х №246 от 09.06.2026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</si>
</sst>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.00"/>
  </numFmts>
  <fonts count="14">
    <font>
      <sz val="11"/>
      <color theme="1"/>
      <name val="Calibri"/>
      <charset val="134"/>
      <scheme val="minor"/>
    </font>
    <font>
      <sz val="10"/>
      <color theme="1"/>
      <name val="Times New Roman"/>
      <charset val="204"/>
    </font>
    <font>
      <sz val="10"/>
      <color rgb="FF000000"/>
      <name val="Times New Roman"/>
      <charset val="204"/>
    </font>
    <font>
      <sz val="9"/>
      <color rgb="FF000000"/>
      <name val="Times New Roman"/>
      <charset val="204"/>
    </font>
    <font>
      <sz val="9"/>
      <color rgb="FF212529"/>
      <name val="Times New Roman"/>
      <charset val="204"/>
    </font>
    <font>
      <sz val="11"/>
      <color theme="1"/>
      <name val="Calibri"/>
      <charset val="13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4" fontId="6" fillId="0" borderId="1" xfId="0" applyNumberFormat="1" applyFont="1" applyFill="1" applyBorder="1" applyAlignment="1">
      <alignment vertical="top"/>
    </xf>
    <xf numFmtId="164" fontId="6" fillId="0" borderId="1" xfId="0" applyNumberFormat="1" applyFont="1" applyFill="1" applyBorder="1" applyAlignment="1">
      <alignment vertical="top"/>
    </xf>
    <xf numFmtId="0" fontId="0" fillId="0" borderId="0" xfId="0" applyFill="1" applyAlignment="1">
      <alignment vertical="top"/>
    </xf>
    <xf numFmtId="0" fontId="6" fillId="0" borderId="1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164" fontId="1" fillId="0" borderId="0" xfId="0" applyNumberFormat="1" applyFont="1" applyFill="1" applyAlignment="1">
      <alignment vertical="top"/>
    </xf>
    <xf numFmtId="0" fontId="2" fillId="0" borderId="0" xfId="0" applyFont="1" applyFill="1" applyAlignment="1">
      <alignment vertical="top" wrapText="1"/>
    </xf>
    <xf numFmtId="0" fontId="0" fillId="0" borderId="0" xfId="0" applyFill="1" applyAlignment="1">
      <alignment horizontal="center" vertical="top"/>
    </xf>
    <xf numFmtId="4" fontId="1" fillId="0" borderId="0" xfId="0" applyNumberFormat="1" applyFont="1" applyFill="1" applyAlignment="1">
      <alignment vertical="top"/>
    </xf>
    <xf numFmtId="4" fontId="0" fillId="0" borderId="0" xfId="0" applyNumberFormat="1" applyFill="1" applyAlignment="1">
      <alignment vertical="top"/>
    </xf>
    <xf numFmtId="4" fontId="6" fillId="2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center" vertical="top" wrapText="1"/>
    </xf>
    <xf numFmtId="0" fontId="6" fillId="0" borderId="1" xfId="1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164" fontId="12" fillId="0" borderId="1" xfId="0" applyNumberFormat="1" applyFont="1" applyFill="1" applyBorder="1" applyAlignment="1">
      <alignment horizontal="right" vertical="top"/>
    </xf>
    <xf numFmtId="4" fontId="6" fillId="0" borderId="2" xfId="0" applyNumberFormat="1" applyFont="1" applyFill="1" applyBorder="1" applyAlignment="1">
      <alignment vertical="top"/>
    </xf>
    <xf numFmtId="0" fontId="6" fillId="0" borderId="3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vertical="center"/>
    </xf>
    <xf numFmtId="0" fontId="1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8" fillId="0" borderId="0" xfId="1" applyFont="1" applyFill="1" applyBorder="1" applyAlignment="1">
      <alignment horizontal="center" vertical="top"/>
    </xf>
    <xf numFmtId="0" fontId="12" fillId="0" borderId="1" xfId="0" applyFont="1" applyFill="1" applyBorder="1" applyAlignment="1">
      <alignment horizontal="right" vertical="top"/>
    </xf>
    <xf numFmtId="0" fontId="2" fillId="0" borderId="0" xfId="1" applyFont="1" applyFill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7"/>
  <sheetViews>
    <sheetView tabSelected="1" topLeftCell="H1" zoomScale="80" zoomScaleNormal="80" workbookViewId="0">
      <selection activeCell="M20" sqref="M20"/>
    </sheetView>
  </sheetViews>
  <sheetFormatPr defaultColWidth="9.1796875" defaultRowHeight="14.5"/>
  <cols>
    <col min="1" max="1" width="5" style="8" customWidth="1"/>
    <col min="2" max="2" width="26.26953125" style="3" customWidth="1"/>
    <col min="3" max="3" width="14.36328125" style="3" customWidth="1"/>
    <col min="4" max="4" width="7" style="8" customWidth="1"/>
    <col min="5" max="5" width="10.7265625" style="8" customWidth="1"/>
    <col min="6" max="6" width="13.26953125" style="3" customWidth="1"/>
    <col min="7" max="9" width="12.81640625" style="3" customWidth="1"/>
    <col min="10" max="10" width="12" style="3" customWidth="1"/>
    <col min="11" max="11" width="12.54296875" style="3" customWidth="1"/>
    <col min="12" max="12" width="11" style="3" customWidth="1"/>
    <col min="13" max="13" width="13.54296875" style="3" customWidth="1"/>
    <col min="14" max="14" width="11.26953125" style="3" customWidth="1"/>
    <col min="15" max="15" width="9.26953125" style="3"/>
    <col min="16" max="16384" width="9.1796875" style="3"/>
  </cols>
  <sheetData>
    <row r="1" spans="1:1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15" ht="65">
      <c r="A2" s="18" t="s">
        <v>1</v>
      </c>
      <c r="B2" s="20" t="s">
        <v>10</v>
      </c>
      <c r="C2" s="20" t="s">
        <v>14</v>
      </c>
      <c r="D2" s="18" t="s">
        <v>2</v>
      </c>
      <c r="E2" s="18" t="s">
        <v>3</v>
      </c>
      <c r="F2" s="12" t="s">
        <v>26</v>
      </c>
      <c r="G2" s="12" t="s">
        <v>27</v>
      </c>
      <c r="H2" s="12" t="s">
        <v>28</v>
      </c>
      <c r="I2" s="12" t="s">
        <v>11</v>
      </c>
      <c r="J2" s="13" t="s">
        <v>4</v>
      </c>
      <c r="K2" s="13" t="s">
        <v>5</v>
      </c>
      <c r="L2" s="14" t="s">
        <v>6</v>
      </c>
      <c r="M2" s="15" t="s">
        <v>7</v>
      </c>
    </row>
    <row r="3" spans="1:15" s="5" customFormat="1" ht="13">
      <c r="A3" s="19">
        <v>1</v>
      </c>
      <c r="B3" s="21" t="s">
        <v>13</v>
      </c>
      <c r="C3" s="21" t="s">
        <v>15</v>
      </c>
      <c r="D3" s="19" t="s">
        <v>12</v>
      </c>
      <c r="E3" s="19">
        <v>25</v>
      </c>
      <c r="F3" s="17">
        <v>786</v>
      </c>
      <c r="G3" s="1">
        <v>825</v>
      </c>
      <c r="H3" s="1">
        <v>800</v>
      </c>
      <c r="I3" s="11">
        <f>MIN(F3:H3)</f>
        <v>786</v>
      </c>
      <c r="J3" s="4">
        <f>ROUND((K3/L3*100),2)</f>
        <v>2.46</v>
      </c>
      <c r="K3" s="2">
        <f>ROUND((STDEV(F3:H3)),2)</f>
        <v>19.760000000000002</v>
      </c>
      <c r="L3" s="2">
        <f>ROUND(AVERAGE(F3:H3),2)</f>
        <v>803.67</v>
      </c>
      <c r="M3" s="2">
        <f>E3*I3</f>
        <v>19650</v>
      </c>
      <c r="N3" s="9"/>
      <c r="O3" s="6"/>
    </row>
    <row r="4" spans="1:15" s="5" customFormat="1" ht="13">
      <c r="A4" s="19">
        <v>2</v>
      </c>
      <c r="B4" s="21" t="s">
        <v>13</v>
      </c>
      <c r="C4" s="21" t="s">
        <v>16</v>
      </c>
      <c r="D4" s="19" t="s">
        <v>12</v>
      </c>
      <c r="E4" s="27">
        <v>40</v>
      </c>
      <c r="F4" s="17">
        <v>560</v>
      </c>
      <c r="G4" s="1">
        <v>670</v>
      </c>
      <c r="H4" s="1">
        <v>640</v>
      </c>
      <c r="I4" s="11">
        <f t="shared" ref="I4:I13" si="0">MIN(F4:H4)</f>
        <v>560</v>
      </c>
      <c r="J4" s="4">
        <f t="shared" ref="J4:J13" si="1">ROUND((K4/L4*100),2)</f>
        <v>9.1199999999999992</v>
      </c>
      <c r="K4" s="2">
        <f t="shared" ref="K4:K13" si="2">ROUND((STDEV(F4:H4)),2)</f>
        <v>56.86</v>
      </c>
      <c r="L4" s="2">
        <f t="shared" ref="L4:L13" si="3">ROUND(AVERAGE(F4:H4),2)</f>
        <v>623.33000000000004</v>
      </c>
      <c r="M4" s="2">
        <f t="shared" ref="M4:M13" si="4">E4*I4</f>
        <v>22400</v>
      </c>
      <c r="N4" s="9"/>
      <c r="O4" s="6"/>
    </row>
    <row r="5" spans="1:15" s="5" customFormat="1" ht="13">
      <c r="A5" s="19">
        <v>3</v>
      </c>
      <c r="B5" s="21" t="s">
        <v>13</v>
      </c>
      <c r="C5" s="21" t="s">
        <v>17</v>
      </c>
      <c r="D5" s="19" t="s">
        <v>12</v>
      </c>
      <c r="E5" s="27">
        <v>40</v>
      </c>
      <c r="F5" s="17">
        <v>596</v>
      </c>
      <c r="G5" s="1">
        <v>655</v>
      </c>
      <c r="H5" s="1">
        <v>630</v>
      </c>
      <c r="I5" s="11">
        <f t="shared" si="0"/>
        <v>596</v>
      </c>
      <c r="J5" s="4">
        <f t="shared" si="1"/>
        <v>4.72</v>
      </c>
      <c r="K5" s="2">
        <f t="shared" si="2"/>
        <v>29.61</v>
      </c>
      <c r="L5" s="2">
        <f t="shared" si="3"/>
        <v>627</v>
      </c>
      <c r="M5" s="2">
        <f t="shared" si="4"/>
        <v>23840</v>
      </c>
      <c r="N5" s="9"/>
      <c r="O5" s="6"/>
    </row>
    <row r="6" spans="1:15" s="5" customFormat="1" ht="13">
      <c r="A6" s="19">
        <v>4</v>
      </c>
      <c r="B6" s="21" t="s">
        <v>13</v>
      </c>
      <c r="C6" s="21" t="s">
        <v>18</v>
      </c>
      <c r="D6" s="19" t="s">
        <v>12</v>
      </c>
      <c r="E6" s="27">
        <v>56</v>
      </c>
      <c r="F6" s="17">
        <v>1211</v>
      </c>
      <c r="G6" s="1">
        <v>1450</v>
      </c>
      <c r="H6" s="1">
        <v>1310</v>
      </c>
      <c r="I6" s="11">
        <f t="shared" si="0"/>
        <v>1211</v>
      </c>
      <c r="J6" s="4">
        <f t="shared" si="1"/>
        <v>9.07</v>
      </c>
      <c r="K6" s="2">
        <f t="shared" si="2"/>
        <v>120.08</v>
      </c>
      <c r="L6" s="2">
        <f t="shared" si="3"/>
        <v>1323.67</v>
      </c>
      <c r="M6" s="2">
        <f t="shared" si="4"/>
        <v>67816</v>
      </c>
      <c r="N6" s="9"/>
      <c r="O6" s="6"/>
    </row>
    <row r="7" spans="1:15" s="5" customFormat="1" ht="13">
      <c r="A7" s="19">
        <v>5</v>
      </c>
      <c r="B7" s="21" t="s">
        <v>13</v>
      </c>
      <c r="C7" s="21" t="s">
        <v>19</v>
      </c>
      <c r="D7" s="19" t="s">
        <v>12</v>
      </c>
      <c r="E7" s="27">
        <v>20</v>
      </c>
      <c r="F7" s="17">
        <v>678</v>
      </c>
      <c r="G7" s="1">
        <v>770</v>
      </c>
      <c r="H7" s="1">
        <v>720</v>
      </c>
      <c r="I7" s="11">
        <f t="shared" si="0"/>
        <v>678</v>
      </c>
      <c r="J7" s="4">
        <f t="shared" si="1"/>
        <v>6.37</v>
      </c>
      <c r="K7" s="2">
        <f t="shared" si="2"/>
        <v>46.06</v>
      </c>
      <c r="L7" s="2">
        <f t="shared" si="3"/>
        <v>722.67</v>
      </c>
      <c r="M7" s="2">
        <f t="shared" si="4"/>
        <v>13560</v>
      </c>
      <c r="N7" s="9"/>
      <c r="O7" s="6"/>
    </row>
    <row r="8" spans="1:15" s="5" customFormat="1" ht="13">
      <c r="A8" s="19">
        <v>6</v>
      </c>
      <c r="B8" s="21" t="s">
        <v>13</v>
      </c>
      <c r="C8" s="21" t="s">
        <v>20</v>
      </c>
      <c r="D8" s="19" t="s">
        <v>12</v>
      </c>
      <c r="E8" s="27">
        <v>25</v>
      </c>
      <c r="F8" s="17">
        <v>528</v>
      </c>
      <c r="G8" s="1">
        <v>615</v>
      </c>
      <c r="H8" s="1">
        <v>580</v>
      </c>
      <c r="I8" s="11">
        <f t="shared" si="0"/>
        <v>528</v>
      </c>
      <c r="J8" s="4">
        <f t="shared" si="1"/>
        <v>7.62</v>
      </c>
      <c r="K8" s="2">
        <f t="shared" si="2"/>
        <v>43.78</v>
      </c>
      <c r="L8" s="2">
        <f t="shared" si="3"/>
        <v>574.33000000000004</v>
      </c>
      <c r="M8" s="2">
        <f t="shared" si="4"/>
        <v>13200</v>
      </c>
      <c r="N8" s="9"/>
      <c r="O8" s="6"/>
    </row>
    <row r="9" spans="1:15" s="5" customFormat="1" ht="13">
      <c r="A9" s="19">
        <v>7</v>
      </c>
      <c r="B9" s="21" t="s">
        <v>13</v>
      </c>
      <c r="C9" s="21" t="s">
        <v>21</v>
      </c>
      <c r="D9" s="19" t="s">
        <v>12</v>
      </c>
      <c r="E9" s="27">
        <v>96</v>
      </c>
      <c r="F9" s="17">
        <v>1131</v>
      </c>
      <c r="G9" s="1">
        <v>1400</v>
      </c>
      <c r="H9" s="1">
        <v>1250</v>
      </c>
      <c r="I9" s="11">
        <f t="shared" si="0"/>
        <v>1131</v>
      </c>
      <c r="J9" s="4">
        <f t="shared" si="1"/>
        <v>10.7</v>
      </c>
      <c r="K9" s="2">
        <f t="shared" si="2"/>
        <v>134.80000000000001</v>
      </c>
      <c r="L9" s="2">
        <f t="shared" si="3"/>
        <v>1260.33</v>
      </c>
      <c r="M9" s="2">
        <f t="shared" si="4"/>
        <v>108576</v>
      </c>
      <c r="N9" s="9"/>
      <c r="O9" s="6"/>
    </row>
    <row r="10" spans="1:15" s="5" customFormat="1" ht="13">
      <c r="A10" s="19">
        <v>8</v>
      </c>
      <c r="B10" s="21" t="s">
        <v>13</v>
      </c>
      <c r="C10" s="21" t="s">
        <v>22</v>
      </c>
      <c r="D10" s="19" t="s">
        <v>12</v>
      </c>
      <c r="E10" s="27">
        <v>60</v>
      </c>
      <c r="F10" s="17">
        <v>816</v>
      </c>
      <c r="G10" s="1">
        <v>980</v>
      </c>
      <c r="H10" s="1">
        <v>900</v>
      </c>
      <c r="I10" s="11">
        <f t="shared" si="0"/>
        <v>816</v>
      </c>
      <c r="J10" s="4">
        <f t="shared" si="1"/>
        <v>9.1300000000000008</v>
      </c>
      <c r="K10" s="2">
        <f t="shared" si="2"/>
        <v>82.01</v>
      </c>
      <c r="L10" s="2">
        <f t="shared" si="3"/>
        <v>898.67</v>
      </c>
      <c r="M10" s="2">
        <f t="shared" si="4"/>
        <v>48960</v>
      </c>
      <c r="N10" s="9"/>
      <c r="O10" s="6"/>
    </row>
    <row r="11" spans="1:15" s="5" customFormat="1" ht="13">
      <c r="A11" s="19">
        <v>9</v>
      </c>
      <c r="B11" s="21" t="s">
        <v>13</v>
      </c>
      <c r="C11" s="21" t="s">
        <v>23</v>
      </c>
      <c r="D11" s="19" t="s">
        <v>12</v>
      </c>
      <c r="E11" s="27">
        <v>36</v>
      </c>
      <c r="F11" s="17">
        <v>598</v>
      </c>
      <c r="G11" s="1">
        <v>650</v>
      </c>
      <c r="H11" s="1">
        <v>608</v>
      </c>
      <c r="I11" s="11">
        <f t="shared" si="0"/>
        <v>598</v>
      </c>
      <c r="J11" s="4">
        <f t="shared" si="1"/>
        <v>4.46</v>
      </c>
      <c r="K11" s="2">
        <f t="shared" si="2"/>
        <v>27.59</v>
      </c>
      <c r="L11" s="2">
        <f t="shared" si="3"/>
        <v>618.66999999999996</v>
      </c>
      <c r="M11" s="2">
        <f t="shared" si="4"/>
        <v>21528</v>
      </c>
      <c r="N11" s="9"/>
      <c r="O11" s="6"/>
    </row>
    <row r="12" spans="1:15" s="5" customFormat="1" ht="13">
      <c r="A12" s="19">
        <v>10</v>
      </c>
      <c r="B12" s="21" t="s">
        <v>13</v>
      </c>
      <c r="C12" s="21" t="s">
        <v>24</v>
      </c>
      <c r="D12" s="19" t="s">
        <v>12</v>
      </c>
      <c r="E12" s="27">
        <v>25</v>
      </c>
      <c r="F12" s="17">
        <v>412</v>
      </c>
      <c r="G12" s="1">
        <v>510</v>
      </c>
      <c r="H12" s="1">
        <v>450</v>
      </c>
      <c r="I12" s="11">
        <f t="shared" si="0"/>
        <v>412</v>
      </c>
      <c r="J12" s="4">
        <f t="shared" si="1"/>
        <v>10.8</v>
      </c>
      <c r="K12" s="2">
        <f t="shared" si="2"/>
        <v>49.41</v>
      </c>
      <c r="L12" s="2">
        <f t="shared" si="3"/>
        <v>457.33</v>
      </c>
      <c r="M12" s="2">
        <f t="shared" si="4"/>
        <v>10300</v>
      </c>
      <c r="N12" s="9"/>
      <c r="O12" s="6"/>
    </row>
    <row r="13" spans="1:15" s="5" customFormat="1" ht="13">
      <c r="A13" s="19">
        <v>11</v>
      </c>
      <c r="B13" s="21" t="s">
        <v>13</v>
      </c>
      <c r="C13" s="21" t="s">
        <v>25</v>
      </c>
      <c r="D13" s="19" t="s">
        <v>12</v>
      </c>
      <c r="E13" s="27">
        <v>25</v>
      </c>
      <c r="F13" s="17">
        <v>600</v>
      </c>
      <c r="G13" s="1">
        <v>700</v>
      </c>
      <c r="H13" s="1">
        <v>670</v>
      </c>
      <c r="I13" s="11">
        <f t="shared" si="0"/>
        <v>600</v>
      </c>
      <c r="J13" s="4">
        <f t="shared" si="1"/>
        <v>7.82</v>
      </c>
      <c r="K13" s="2">
        <f t="shared" si="2"/>
        <v>51.32</v>
      </c>
      <c r="L13" s="2">
        <f t="shared" si="3"/>
        <v>656.67</v>
      </c>
      <c r="M13" s="2">
        <f t="shared" si="4"/>
        <v>15000</v>
      </c>
      <c r="N13" s="9"/>
      <c r="O13" s="6"/>
    </row>
    <row r="14" spans="1:15">
      <c r="A14" s="25" t="s">
        <v>8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16">
        <f>SUM(M3:M13)</f>
        <v>364830</v>
      </c>
      <c r="N14" s="10"/>
    </row>
    <row r="15" spans="1:1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</row>
    <row r="17" spans="1:14" ht="39.65" customHeight="1">
      <c r="A17" s="22" t="s">
        <v>9</v>
      </c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7"/>
    </row>
  </sheetData>
  <mergeCells count="4">
    <mergeCell ref="A17:M17"/>
    <mergeCell ref="A1:M1"/>
    <mergeCell ref="A14:L14"/>
    <mergeCell ref="A15:M15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Я</dc:creator>
  <cp:lastModifiedBy>Я</cp:lastModifiedBy>
  <dcterms:created xsi:type="dcterms:W3CDTF">2015-06-05T18:19:00Z</dcterms:created>
  <dcterms:modified xsi:type="dcterms:W3CDTF">2026-06-09T20:08:16Z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AE3D884004E24683B1083A5E56F7939B</vt:lpwstr>
  </property>
  <property fmtid="{D5CDD505-2E9C-101B-9397-08002B2CF9AE}" pid="3" name="KSOProductBuildVer">
    <vt:lpwstr>1049-11.2.0.11440</vt:lpwstr>
  </property>
</Properties>
</file>