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lamovaDS\Desktop\сиз\"/>
    </mc:Choice>
  </mc:AlternateContent>
  <xr:revisionPtr revIDLastSave="0" documentId="8_{36632DB2-9427-4D20-8B04-83753B0319AA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сл.зап)'!$A$1:$Q$23</definedName>
  </definedNames>
  <calcPr calcId="191029"/>
</workbook>
</file>

<file path=xl/calcChain.xml><?xml version="1.0" encoding="utf-8"?>
<calcChain xmlns="http://schemas.openxmlformats.org/spreadsheetml/2006/main">
  <c r="L12" i="4" l="1"/>
  <c r="L11" i="4"/>
  <c r="L10" i="4"/>
  <c r="L13" i="4" s="1"/>
  <c r="L17" i="4" s="1"/>
  <c r="N12" i="4" l="1"/>
  <c r="N11" i="4"/>
  <c r="N10" i="4"/>
  <c r="M12" i="4"/>
  <c r="M11" i="4"/>
  <c r="M10" i="4"/>
  <c r="G11" i="4" l="1"/>
  <c r="G10" i="4"/>
  <c r="G12" i="4" l="1"/>
  <c r="O12" i="4" l="1"/>
  <c r="O11" i="4"/>
  <c r="O10" i="4" l="1"/>
</calcChain>
</file>

<file path=xl/sharedStrings.xml><?xml version="1.0" encoding="utf-8"?>
<sst xmlns="http://schemas.openxmlformats.org/spreadsheetml/2006/main" count="43" uniqueCount="40">
  <si>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</si>
  <si>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</si>
  <si>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</si>
  <si>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</si>
  <si>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</si>
  <si>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</si>
  <si>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</si>
  <si>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</si>
  <si>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</si>
  <si>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</si>
  <si>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 xml:space="preserve"> ПРОВЕРИЛ</t>
  </si>
  <si>
    <t xml:space="preserve">v - кол-во (объем) закупаемого товара (работы, услуги) </t>
  </si>
  <si>
    <t>Ед. изм. товара (работы, услуги) по ОКЕИ</t>
  </si>
  <si>
    <t>Код КТРУ / ОКПД2 / ККН</t>
  </si>
  <si>
    <t>шт</t>
  </si>
  <si>
    <t xml:space="preserve"> инженер отдела пожарной безопасности</t>
  </si>
  <si>
    <t>Франчук Р.Н.</t>
  </si>
  <si>
    <t>начальник отдела пожарной безопасности</t>
  </si>
  <si>
    <t>Авдеев И.В.</t>
  </si>
  <si>
    <t>Специальная огнезащитная накидка¹ тип 1</t>
  </si>
  <si>
    <t xml:space="preserve">32.99.11.199/32.99.11.199-003 </t>
  </si>
  <si>
    <t xml:space="preserve">32.99.11.140/32.99.11.140-001 </t>
  </si>
  <si>
    <t>27.40.21.120</t>
  </si>
  <si>
    <t>Самоспасатель фильтрующий¹ тип 1</t>
  </si>
  <si>
    <t>Приложение № 1 к служебной записке</t>
  </si>
  <si>
    <t>Иформация из реестра товаров для обеспечения нужд                         Санкт-Петербурга на 2 квартал 2026 года</t>
  </si>
  <si>
    <t>Фонари электрические переносные, работающие от батарей сухих элементов, аккумуляторов, магнето</t>
  </si>
  <si>
    <t>Цена договора (контракта), заключаемого с единственным поставщиком:</t>
  </si>
  <si>
    <t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</si>
  <si>
    <t>в том числе НДС 22 % -  69 964 рубля 69 копеек (Шестьдесят девять тысяч девятьсот шестьдесят четыре рубля 69 копеек).</t>
  </si>
  <si>
    <t>Определена и обоснована методом сопоставимых рыночных цен (анализа рынка)</t>
  </si>
  <si>
    <t>Цена договора (контракта) составляет 387 986 рублей 00 копеек (Триста восемьдесят семь тысяч девятьсот восемьдесят шесть рублей 00 копеек),</t>
  </si>
  <si>
    <t>ИЦИ №1 Свободный источник</t>
  </si>
  <si>
    <t>ИЦИ №2 Свободный источник</t>
  </si>
  <si>
    <t>ИЦИ №3 Свободный источник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</si>
  <si>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</si>
  <si>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</si>
  <si>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в соответствии с объектом закупки на поставку средств индивидуальной защиты и фонарей   (далее - товар)</t>
  </si>
  <si>
    <r>
      <t xml:space="preserve">КОСГУ 
</t>
    </r>
    <r>
      <rPr>
        <i/>
        <sz val="10"/>
        <rFont val="Times New Roman"/>
        <family val="1"/>
        <charset val="204"/>
      </rPr>
      <t>(заполняется 
бухгалтерией)</t>
    </r>
  </si>
  <si>
    <r>
      <t xml:space="preserve">V - коэф-нт вариации </t>
    </r>
    <r>
      <rPr>
        <b/>
        <i/>
        <sz val="10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</si>
</sst>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6" applyFont="1" applyFill="1"/>
    <xf numFmtId="0" fontId="7" fillId="0" borderId="0" xfId="6" applyFont="1" applyFill="1"/>
    <xf numFmtId="0" fontId="5" fillId="0" borderId="0" xfId="6" applyFont="1" applyFill="1" applyAlignment="1">
      <alignment vertical="top"/>
    </xf>
    <xf numFmtId="0" fontId="14" fillId="2" borderId="1" xfId="6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 shrinkToFit="1"/>
    </xf>
    <xf numFmtId="4" fontId="8" fillId="2" borderId="1" xfId="6" applyNumberFormat="1" applyFont="1" applyFill="1" applyBorder="1" applyAlignment="1" applyProtection="1">
      <alignment horizontal="center" vertical="center" wrapText="1"/>
      <protection locked="0"/>
    </xf>
    <xf numFmtId="4" fontId="14" fillId="2" borderId="1" xfId="6" applyNumberFormat="1" applyFont="1" applyFill="1" applyBorder="1" applyAlignment="1" applyProtection="1">
      <alignment horizontal="center" vertical="center" wrapText="1"/>
      <protection locked="0"/>
    </xf>
    <xf numFmtId="4" fontId="14" fillId="2" borderId="1" xfId="6" applyNumberFormat="1" applyFont="1" applyFill="1" applyBorder="1" applyAlignment="1">
      <alignment horizontal="center" vertical="center" wrapText="1"/>
    </xf>
    <xf numFmtId="2" fontId="14" fillId="2" borderId="1" xfId="6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 shrinkToFit="1"/>
    </xf>
    <xf numFmtId="0" fontId="8" fillId="2" borderId="1" xfId="6" applyFont="1" applyFill="1" applyBorder="1" applyAlignment="1">
      <alignment horizontal="center" vertical="center" wrapText="1"/>
    </xf>
    <xf numFmtId="4" fontId="13" fillId="2" borderId="1" xfId="6" applyNumberFormat="1" applyFont="1" applyFill="1" applyBorder="1" applyAlignment="1">
      <alignment horizontal="center" vertical="center" wrapText="1"/>
    </xf>
    <xf numFmtId="2" fontId="13" fillId="2" borderId="1" xfId="6" applyNumberFormat="1" applyFont="1" applyFill="1" applyBorder="1" applyAlignment="1">
      <alignment horizontal="center" vertical="center" wrapText="1"/>
    </xf>
    <xf numFmtId="10" fontId="14" fillId="2" borderId="1" xfId="6" applyNumberFormat="1" applyFont="1" applyFill="1" applyBorder="1" applyAlignment="1">
      <alignment horizontal="center" vertical="center" wrapText="1"/>
    </xf>
    <xf numFmtId="164" fontId="14" fillId="2" borderId="1" xfId="8" applyNumberFormat="1" applyFont="1" applyFill="1" applyBorder="1" applyAlignment="1">
      <alignment horizontal="center" vertical="center" wrapText="1"/>
    </xf>
    <xf numFmtId="0" fontId="14" fillId="2" borderId="1" xfId="6" applyFont="1" applyFill="1" applyBorder="1" applyAlignment="1">
      <alignment vertical="center"/>
    </xf>
    <xf numFmtId="0" fontId="8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top" wrapText="1"/>
    </xf>
    <xf numFmtId="4" fontId="14" fillId="0" borderId="1" xfId="6" applyNumberFormat="1" applyFont="1" applyFill="1" applyBorder="1"/>
    <xf numFmtId="0" fontId="11" fillId="0" borderId="0" xfId="6" applyFont="1" applyFill="1" applyAlignment="1">
      <alignment horizontal="center" vertical="center" wrapText="1"/>
    </xf>
    <xf numFmtId="0" fontId="10" fillId="0" borderId="0" xfId="0" applyFont="1" applyFill="1" applyAlignment="1"/>
    <xf numFmtId="0" fontId="11" fillId="0" borderId="0" xfId="6" applyFont="1" applyFill="1" applyAlignment="1">
      <alignment horizontal="center" vertical="top" wrapText="1"/>
    </xf>
    <xf numFmtId="0" fontId="8" fillId="0" borderId="4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 wrapText="1"/>
    </xf>
    <xf numFmtId="0" fontId="12" fillId="0" borderId="0" xfId="6" applyFont="1" applyFill="1" applyAlignment="1">
      <alignment horizontal="right"/>
    </xf>
    <xf numFmtId="0" fontId="12" fillId="0" borderId="3" xfId="6" applyFont="1" applyFill="1" applyBorder="1" applyAlignment="1">
      <alignment horizontal="left" vertical="top" wrapText="1"/>
    </xf>
    <xf numFmtId="0" fontId="14" fillId="2" borderId="0" xfId="6" applyFont="1" applyFill="1" applyAlignment="1">
      <alignment horizontal="left" wrapText="1"/>
    </xf>
    <xf numFmtId="0" fontId="8" fillId="0" borderId="1" xfId="6" applyFont="1" applyFill="1" applyBorder="1" applyAlignment="1">
      <alignment horizontal="center" vertical="top" wrapText="1"/>
    </xf>
    <xf numFmtId="0" fontId="17" fillId="0" borderId="1" xfId="6" applyFont="1" applyFill="1" applyBorder="1" applyAlignment="1">
      <alignment vertical="top" wrapText="1"/>
    </xf>
    <xf numFmtId="0" fontId="8" fillId="0" borderId="1" xfId="6" applyFont="1" applyFill="1" applyBorder="1" applyAlignment="1">
      <alignment horizontal="center" vertical="top"/>
    </xf>
    <xf numFmtId="0" fontId="14" fillId="0" borderId="1" xfId="6" applyFont="1" applyFill="1" applyBorder="1"/>
    <xf numFmtId="0" fontId="14" fillId="0" borderId="0" xfId="6" applyFont="1" applyFill="1" applyAlignment="1">
      <alignment horizontal="left" wrapText="1"/>
    </xf>
    <xf numFmtId="0" fontId="14" fillId="0" borderId="0" xfId="6" applyFont="1" applyFill="1"/>
    <xf numFmtId="0" fontId="14" fillId="2" borderId="0" xfId="6" applyFont="1" applyFill="1"/>
    <xf numFmtId="0" fontId="14" fillId="2" borderId="0" xfId="6" applyFont="1" applyFill="1" applyAlignment="1">
      <alignment horizontal="left"/>
    </xf>
    <xf numFmtId="2" fontId="18" fillId="0" borderId="0" xfId="6" applyNumberFormat="1" applyFont="1"/>
    <xf numFmtId="0" fontId="14" fillId="0" borderId="0" xfId="6" applyFont="1" applyAlignment="1">
      <alignment horizontal="left"/>
    </xf>
    <xf numFmtId="0" fontId="14" fillId="0" borderId="0" xfId="6" applyFont="1"/>
    <xf numFmtId="0" fontId="8" fillId="0" borderId="0" xfId="6" applyFont="1" applyFill="1" applyAlignment="1">
      <alignment horizontal="center"/>
    </xf>
    <xf numFmtId="0" fontId="14" fillId="0" borderId="0" xfId="6" applyFont="1" applyFill="1" applyAlignment="1">
      <alignment horizontal="center"/>
    </xf>
    <xf numFmtId="0" fontId="14" fillId="0" borderId="0" xfId="6" applyFont="1" applyFill="1" applyAlignment="1">
      <alignment horizontal="center"/>
    </xf>
    <xf numFmtId="0" fontId="8" fillId="0" borderId="0" xfId="6" applyFont="1" applyFill="1" applyAlignment="1">
      <alignment horizontal="center"/>
    </xf>
    <xf numFmtId="0" fontId="8" fillId="0" borderId="0" xfId="6" applyFont="1" applyFill="1" applyAlignment="1">
      <alignment horizontal="left" vertical="center"/>
    </xf>
    <xf numFmtId="4" fontId="14" fillId="2" borderId="0" xfId="6" applyNumberFormat="1" applyFont="1" applyFill="1" applyBorder="1" applyAlignment="1" applyProtection="1">
      <alignment horizontal="center" vertical="top" wrapText="1"/>
      <protection locked="0"/>
    </xf>
  </cellXfs>
  <cellStyles count="11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  <cellStyle name="Финансовый 4 2" xfId="9" xr:uid="{00000000-0005-0000-0000-000009000000}"/>
    <cellStyle name="Финансовый 5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7</xdr:row>
      <xdr:rowOff>495300</xdr:rowOff>
    </xdr:from>
    <xdr:to>
      <xdr:col>13</xdr:col>
      <xdr:colOff>895350</xdr:colOff>
      <xdr:row>7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152400</xdr:colOff>
      <xdr:row>7</xdr:row>
      <xdr:rowOff>647700</xdr:rowOff>
    </xdr:from>
    <xdr:to>
      <xdr:col>14</xdr:col>
      <xdr:colOff>809625</xdr:colOff>
      <xdr:row>7</xdr:row>
      <xdr:rowOff>971550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11075" y="5857875"/>
          <a:ext cx="6572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266700</xdr:colOff>
      <xdr:row>7</xdr:row>
      <xdr:rowOff>38100</xdr:rowOff>
    </xdr:from>
    <xdr:to>
      <xdr:col>6</xdr:col>
      <xdr:colOff>781050</xdr:colOff>
      <xdr:row>7</xdr:row>
      <xdr:rowOff>504825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7239000" y="50863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view="pageBreakPreview" zoomScaleNormal="100" zoomScaleSheetLayoutView="100" workbookViewId="0">
      <selection activeCell="D16" sqref="D16"/>
    </sheetView>
  </sheetViews>
  <sheetFormatPr defaultColWidth="7.5703125" defaultRowHeight="12.75" x14ac:dyDescent="0.2"/>
  <cols>
    <col min="1" max="1" width="5.28515625" style="1" customWidth="1"/>
    <col min="2" max="2" width="36.5703125" style="1" customWidth="1"/>
    <col min="3" max="5" width="15.7109375" style="1" customWidth="1"/>
    <col min="6" max="6" width="19.140625" style="1" customWidth="1"/>
    <col min="7" max="7" width="13.28515625" style="1" customWidth="1"/>
    <col min="8" max="11" width="10.7109375" style="1" customWidth="1"/>
    <col min="12" max="12" width="15.85546875" style="1" customWidth="1"/>
    <col min="13" max="17" width="15.7109375" style="1" customWidth="1"/>
    <col min="18" max="16384" width="7.5703125" style="1"/>
  </cols>
  <sheetData>
    <row r="1" spans="1:17" ht="15" customHeight="1" x14ac:dyDescent="0.25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2" customFormat="1" ht="17.25" customHeight="1" x14ac:dyDescent="0.25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  <c r="Q2" s="21"/>
    </row>
    <row r="3" spans="1:17" s="2" customFormat="1" ht="24.75" customHeight="1" x14ac:dyDescent="0.25">
      <c r="A3" s="20" t="s">
        <v>37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  <c r="Q3" s="21"/>
    </row>
    <row r="4" spans="1:17" s="2" customFormat="1" ht="18.75" customHeight="1" x14ac:dyDescent="0.25">
      <c r="A4" s="20" t="s">
        <v>30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1"/>
      <c r="Q4" s="21"/>
    </row>
    <row r="5" spans="1:17" s="2" customFormat="1" ht="15.75" customHeight="1" x14ac:dyDescent="0.25">
      <c r="A5" s="22" t="s">
        <v>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1"/>
      <c r="Q5" s="21"/>
    </row>
    <row r="6" spans="1:17" ht="86.25" customHeight="1" x14ac:dyDescent="0.2">
      <c r="A6" s="27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s="3" customFormat="1" ht="40.5" customHeight="1" x14ac:dyDescent="0.25">
      <c r="A7" s="29" t="s">
        <v>1</v>
      </c>
      <c r="B7" s="29" t="s">
        <v>2</v>
      </c>
      <c r="C7" s="29" t="s">
        <v>3</v>
      </c>
      <c r="D7" s="29"/>
      <c r="E7" s="29"/>
      <c r="F7" s="29"/>
      <c r="G7" s="29"/>
      <c r="H7" s="29" t="s">
        <v>12</v>
      </c>
      <c r="I7" s="29" t="s">
        <v>11</v>
      </c>
      <c r="J7" s="29" t="s">
        <v>4</v>
      </c>
      <c r="K7" s="23" t="s">
        <v>35</v>
      </c>
      <c r="L7" s="25" t="s">
        <v>36</v>
      </c>
      <c r="M7" s="29" t="s">
        <v>5</v>
      </c>
      <c r="N7" s="29"/>
      <c r="O7" s="29"/>
      <c r="P7" s="29" t="s">
        <v>13</v>
      </c>
      <c r="Q7" s="29" t="s">
        <v>38</v>
      </c>
    </row>
    <row r="8" spans="1:17" s="3" customFormat="1" ht="104.25" customHeight="1" x14ac:dyDescent="0.25">
      <c r="A8" s="29"/>
      <c r="B8" s="29"/>
      <c r="C8" s="17" t="s">
        <v>32</v>
      </c>
      <c r="D8" s="17" t="s">
        <v>33</v>
      </c>
      <c r="E8" s="17" t="s">
        <v>34</v>
      </c>
      <c r="F8" s="18" t="s">
        <v>25</v>
      </c>
      <c r="G8" s="30"/>
      <c r="H8" s="29"/>
      <c r="I8" s="29"/>
      <c r="J8" s="29"/>
      <c r="K8" s="24"/>
      <c r="L8" s="25"/>
      <c r="M8" s="18" t="s">
        <v>6</v>
      </c>
      <c r="N8" s="18" t="s">
        <v>7</v>
      </c>
      <c r="O8" s="18" t="s">
        <v>39</v>
      </c>
      <c r="P8" s="31"/>
      <c r="Q8" s="31"/>
    </row>
    <row r="9" spans="1:17" ht="15.75" customHeight="1" x14ac:dyDescent="0.2">
      <c r="A9" s="11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>
        <v>8</v>
      </c>
      <c r="I9" s="11">
        <v>9</v>
      </c>
      <c r="J9" s="11">
        <v>10</v>
      </c>
      <c r="K9" s="11">
        <v>11</v>
      </c>
      <c r="L9" s="11">
        <v>12</v>
      </c>
      <c r="M9" s="11">
        <v>13</v>
      </c>
      <c r="N9" s="11">
        <v>14</v>
      </c>
      <c r="O9" s="11">
        <v>15</v>
      </c>
      <c r="P9" s="11">
        <v>16</v>
      </c>
      <c r="Q9" s="11">
        <v>17</v>
      </c>
    </row>
    <row r="10" spans="1:17" ht="40.5" customHeight="1" x14ac:dyDescent="0.2">
      <c r="A10" s="4">
        <v>1</v>
      </c>
      <c r="B10" s="5" t="s">
        <v>23</v>
      </c>
      <c r="C10" s="6">
        <v>3312.5</v>
      </c>
      <c r="D10" s="7">
        <v>3927</v>
      </c>
      <c r="E10" s="7">
        <v>3690</v>
      </c>
      <c r="F10" s="7">
        <v>3561.01</v>
      </c>
      <c r="G10" s="8">
        <f>SUM(C10:F10)</f>
        <v>14490.51</v>
      </c>
      <c r="H10" s="8" t="s">
        <v>14</v>
      </c>
      <c r="I10" s="8">
        <v>112</v>
      </c>
      <c r="J10" s="9">
        <v>4</v>
      </c>
      <c r="K10" s="6">
        <v>3312.5</v>
      </c>
      <c r="L10" s="6">
        <f>I10*K10</f>
        <v>371000</v>
      </c>
      <c r="M10" s="12">
        <f>ROUND((AVERAGE(C10:F10)),2)</f>
        <v>3622.63</v>
      </c>
      <c r="N10" s="13">
        <f>ROUND(_xlfn.STDEV.S(C10:F10),2)</f>
        <v>256.36</v>
      </c>
      <c r="O10" s="14">
        <f>N10/M10</f>
        <v>7.0766266496992525E-2</v>
      </c>
      <c r="P10" s="15" t="s">
        <v>20</v>
      </c>
      <c r="Q10" s="16">
        <v>340</v>
      </c>
    </row>
    <row r="11" spans="1:17" ht="39.75" customHeight="1" x14ac:dyDescent="0.2">
      <c r="A11" s="4">
        <v>2</v>
      </c>
      <c r="B11" s="10" t="s">
        <v>19</v>
      </c>
      <c r="C11" s="6">
        <v>2350</v>
      </c>
      <c r="D11" s="7">
        <v>2637</v>
      </c>
      <c r="E11" s="7">
        <v>3000</v>
      </c>
      <c r="F11" s="7">
        <v>2433.39</v>
      </c>
      <c r="G11" s="8">
        <f>SUM(C11:F11)</f>
        <v>10420.39</v>
      </c>
      <c r="H11" s="8" t="s">
        <v>14</v>
      </c>
      <c r="I11" s="8">
        <v>3</v>
      </c>
      <c r="J11" s="9">
        <v>4</v>
      </c>
      <c r="K11" s="6">
        <v>2350</v>
      </c>
      <c r="L11" s="6">
        <f>I11*K11</f>
        <v>7050</v>
      </c>
      <c r="M11" s="12">
        <f>ROUND((AVERAGE(C11:F11)),2)</f>
        <v>2605.1</v>
      </c>
      <c r="N11" s="13">
        <f t="shared" ref="N11" si="0">ROUND(_xlfn.STDEV.S(C11:F11),2)</f>
        <v>289.55</v>
      </c>
      <c r="O11" s="14">
        <f>N11/M11</f>
        <v>0.11114736478446126</v>
      </c>
      <c r="P11" s="15" t="s">
        <v>21</v>
      </c>
      <c r="Q11" s="16">
        <v>340</v>
      </c>
    </row>
    <row r="12" spans="1:17" ht="39.75" customHeight="1" x14ac:dyDescent="0.2">
      <c r="A12" s="4">
        <v>3</v>
      </c>
      <c r="B12" s="10" t="s">
        <v>26</v>
      </c>
      <c r="C12" s="6">
        <v>3312</v>
      </c>
      <c r="D12" s="7">
        <v>3821</v>
      </c>
      <c r="E12" s="7">
        <v>4247</v>
      </c>
      <c r="F12" s="7"/>
      <c r="G12" s="8">
        <f>SUM(C12:E12)</f>
        <v>11380</v>
      </c>
      <c r="H12" s="8" t="s">
        <v>14</v>
      </c>
      <c r="I12" s="8">
        <v>3</v>
      </c>
      <c r="J12" s="9">
        <v>3</v>
      </c>
      <c r="K12" s="6">
        <v>3312</v>
      </c>
      <c r="L12" s="6">
        <f>K12*I12</f>
        <v>9936</v>
      </c>
      <c r="M12" s="12">
        <f>ROUND((AVERAGE(C12:E12)),2)</f>
        <v>3793.33</v>
      </c>
      <c r="N12" s="13">
        <f>ROUND(_xlfn.STDEV.S(C12:E12),2)</f>
        <v>468.11</v>
      </c>
      <c r="O12" s="14">
        <f>N12/M12</f>
        <v>0.12340344763044608</v>
      </c>
      <c r="P12" s="15" t="s">
        <v>22</v>
      </c>
      <c r="Q12" s="16">
        <v>310</v>
      </c>
    </row>
    <row r="13" spans="1:17" x14ac:dyDescent="0.2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19">
        <f>L10+L11+L12</f>
        <v>387986</v>
      </c>
      <c r="M13" s="32"/>
      <c r="N13" s="32"/>
      <c r="O13" s="32"/>
      <c r="P13" s="32"/>
      <c r="Q13" s="32"/>
    </row>
    <row r="14" spans="1:17" x14ac:dyDescent="0.2">
      <c r="A14" s="28" t="s">
        <v>31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33"/>
      <c r="Q14" s="34"/>
    </row>
    <row r="15" spans="1:17" ht="25.5" customHeight="1" x14ac:dyDescent="0.2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34"/>
      <c r="Q15" s="34"/>
    </row>
    <row r="16" spans="1:17" ht="3.7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4"/>
      <c r="Q16" s="34"/>
    </row>
    <row r="17" spans="1:17" ht="18.75" customHeight="1" x14ac:dyDescent="0.2">
      <c r="A17" s="36" t="s">
        <v>29</v>
      </c>
      <c r="B17" s="36"/>
      <c r="C17" s="36"/>
      <c r="D17" s="36"/>
      <c r="E17" s="36"/>
      <c r="F17" s="36"/>
      <c r="G17" s="36"/>
      <c r="H17" s="36"/>
      <c r="I17" s="36"/>
      <c r="J17" s="35"/>
      <c r="K17" s="35"/>
      <c r="L17" s="37">
        <f>L13*22/122</f>
        <v>69964.688524590165</v>
      </c>
      <c r="M17" s="35"/>
      <c r="N17" s="35"/>
      <c r="O17" s="35"/>
      <c r="P17" s="34"/>
      <c r="Q17" s="34"/>
    </row>
    <row r="18" spans="1:17" ht="18.75" customHeight="1" x14ac:dyDescent="0.2">
      <c r="A18" s="38"/>
      <c r="B18" s="38"/>
      <c r="C18" s="38"/>
      <c r="D18" s="38"/>
      <c r="E18" s="38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4"/>
      <c r="Q18" s="34"/>
    </row>
    <row r="19" spans="1:17" ht="27.75" customHeight="1" x14ac:dyDescent="0.2">
      <c r="A19" s="40" t="s">
        <v>8</v>
      </c>
      <c r="B19" s="40"/>
      <c r="C19" s="41" t="s">
        <v>15</v>
      </c>
      <c r="D19" s="41"/>
      <c r="E19" s="41"/>
      <c r="F19" s="42"/>
      <c r="G19" s="40" t="s">
        <v>9</v>
      </c>
      <c r="H19" s="40"/>
      <c r="I19" s="40"/>
      <c r="J19" s="40"/>
      <c r="K19" s="43"/>
      <c r="L19" s="43"/>
      <c r="M19" s="44" t="s">
        <v>16</v>
      </c>
      <c r="N19" s="44"/>
      <c r="O19" s="34"/>
      <c r="P19" s="34"/>
      <c r="Q19" s="34"/>
    </row>
    <row r="20" spans="1:17" ht="36.75" customHeight="1" x14ac:dyDescent="0.2">
      <c r="A20" s="40" t="s">
        <v>10</v>
      </c>
      <c r="B20" s="40"/>
      <c r="C20" s="41" t="s">
        <v>17</v>
      </c>
      <c r="D20" s="41"/>
      <c r="E20" s="41"/>
      <c r="F20" s="42"/>
      <c r="G20" s="40" t="s">
        <v>9</v>
      </c>
      <c r="H20" s="40"/>
      <c r="I20" s="40"/>
      <c r="J20" s="40"/>
      <c r="K20" s="43"/>
      <c r="L20" s="43"/>
      <c r="M20" s="44" t="s">
        <v>18</v>
      </c>
      <c r="N20" s="44"/>
      <c r="O20" s="34"/>
      <c r="P20" s="45"/>
      <c r="Q20" s="34"/>
    </row>
    <row r="21" spans="1:17" ht="3" customHeight="1" x14ac:dyDescent="0.2"/>
    <row r="22" spans="1:17" ht="20.45" customHeight="1" x14ac:dyDescent="0.2"/>
    <row r="23" spans="1:17" ht="7.9" customHeight="1" x14ac:dyDescent="0.2"/>
    <row r="24" spans="1:17" ht="29.45" customHeight="1" x14ac:dyDescent="0.2"/>
    <row r="25" spans="1:17" ht="29.45" customHeight="1" x14ac:dyDescent="0.2"/>
  </sheetData>
  <mergeCells count="27">
    <mergeCell ref="A14:O15"/>
    <mergeCell ref="A19:B19"/>
    <mergeCell ref="C19:E19"/>
    <mergeCell ref="G19:J19"/>
    <mergeCell ref="M19:N19"/>
    <mergeCell ref="A17:I17"/>
    <mergeCell ref="A20:B20"/>
    <mergeCell ref="C20:E20"/>
    <mergeCell ref="G20:J20"/>
    <mergeCell ref="M20:N20"/>
    <mergeCell ref="A1:Q1"/>
    <mergeCell ref="P7:P8"/>
    <mergeCell ref="Q7:Q8"/>
    <mergeCell ref="A7:A8"/>
    <mergeCell ref="B7:B8"/>
    <mergeCell ref="C7:G7"/>
    <mergeCell ref="I7:I8"/>
    <mergeCell ref="J7:J8"/>
    <mergeCell ref="M7:O7"/>
    <mergeCell ref="A6:Q6"/>
    <mergeCell ref="A2:Q2"/>
    <mergeCell ref="A3:Q3"/>
    <mergeCell ref="A4:Q4"/>
    <mergeCell ref="A5:Q5"/>
    <mergeCell ref="H7:H8"/>
    <mergeCell ref="K7:K8"/>
    <mergeCell ref="L7:L8"/>
  </mergeCells>
  <pageMargins left="0.31496062992125984" right="0.31496062992125984" top="0.35433070866141736" bottom="0.35433070866141736" header="0.31496062992125984" footer="0.31496062992125984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Варламова Дарина Сергеевна</cp:lastModifiedBy>
  <cp:lastPrinted>2021-08-31T11:57:18Z</cp:lastPrinted>
  <dcterms:created xsi:type="dcterms:W3CDTF">2016-05-13T09:47:52Z</dcterms:created>
  <dcterms:modified xsi:type="dcterms:W3CDTF">2026-06-05T09:59:22Z</dcterms:modified>
</cp:coreProperties>
</file>