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ЗАКУПКИ с 08.21\Закупки 2026\Проекты\Wi-Fi роутер\"/>
    </mc:Choice>
  </mc:AlternateContent>
  <xr:revisionPtr revIDLastSave="0" documentId="13_ncr:1_{4B66CF14-18B7-4A30-94C2-C71844B7B5EF}" xr6:coauthVersionLast="47" xr6:coauthVersionMax="47" xr10:uidLastSave="{00000000-0000-0000-0000-000000000000}"/>
  <bookViews>
    <workbookView xWindow="-120" yWindow="-120" windowWidth="29040" windowHeight="15840" tabRatio="729" xr2:uid="{00000000-000D-0000-FFFF-FFFF00000000}"/>
  </bookViews>
  <sheets>
    <sheet name="Расчет +100р" sheetId="10" r:id="rId1"/>
  </sheets>
  <definedNames>
    <definedName name="_xlnm._FilterDatabase" localSheetId="0" hidden="1">'Расчет +100р'!$A$8:$Q$9</definedName>
    <definedName name="_xlnm.Print_Area" localSheetId="0">'Расчет +100р'!$A$1:$Q$16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0" i="10" l="1"/>
  <c r="P10" i="10"/>
  <c r="P9" i="10"/>
  <c r="Q9" i="10" s="1"/>
  <c r="N10" i="10"/>
  <c r="J10" i="10"/>
  <c r="M10" i="10" s="1"/>
  <c r="O10" i="10" l="1"/>
  <c r="Q12" i="10"/>
  <c r="N9" i="10" l="1"/>
  <c r="J9" i="10" l="1"/>
  <c r="M9" i="10" s="1"/>
  <c r="R9" i="10" l="1"/>
  <c r="S9" i="10" s="1"/>
  <c r="R10" i="10"/>
  <c r="O9" i="10"/>
  <c r="S10" i="10" l="1"/>
  <c r="S11" i="10" s="1"/>
  <c r="R11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S11" authorId="0" shapeId="0" xr:uid="{EF6BF907-A237-40CB-A7D5-FA089EF158DA}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Пересчитать Эксель врет
</t>
        </r>
      </text>
    </comment>
  </commentList>
</comments>
</file>

<file path=xl/sharedStrings.xml><?xml version="1.0" encoding="utf-8"?>
<sst xmlns="http://schemas.openxmlformats.org/spreadsheetml/2006/main" count="36" uniqueCount="35">
  <si>
    <t>Обоснование и расчет НМЦК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</si>
  <si>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</si>
  <si>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</si>
  <si>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</si>
  <si>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</si>
  <si>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</si>
  <si>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</si>
  <si>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</si>
  <si>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</si>
  <si>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</si>
  <si>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</si>
  <si>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</si>
  <si>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</si>
  <si>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</si>
  <si>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</si>
  <si>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</si>
  <si>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</si>
  <si>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</si>
  <si>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Начальная (максимальная) цена контракта (НМЦК)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</si>
  <si>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</si>
  <si>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t xml:space="preserve">    **Реестр товаров содержит информацию </t>
    </r>
    <r>
      <rPr>
        <sz val="9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</si>
  <si>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Средняя цена из Реестра товаров**, включая НДС, руб. </t>
  </si>
  <si>
    <t>8=3+4+5</t>
  </si>
  <si>
    <t>10 = кол-во ИЦИ</t>
  </si>
  <si>
    <t>11=            /n</t>
  </si>
  <si>
    <t>15=14*9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</si>
  <si>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</si>
  <si>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 xml:space="preserve"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или проведено исследование сайтов в сети "Интернет". Ответы на запрос получены от 3 поставщиков (подрядчиков, исполнителей). Также  с применением нормативного метода в соответствии с предельной ценой согласно распоряжению Комитета по государственному заказу Санкт-Петербурга от 31.05.2018 № 100-р "Об утверждении потребительских свойств (в том числе характеристик качества) и иных характеристик (в том числе предельных цен) отдельных видов товаров, работ, услуг" </t>
  </si>
  <si>
    <t>ЦК</t>
  </si>
  <si>
    <t>НДС-20%</t>
  </si>
  <si>
    <t xml:space="preserve">      *** Предельная цена закупаемой продукции установлена в соответствие с  Распоряжением Комитета по государственному заказу Санкт-Петербурга от 31.05.2018 N 100-р
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</si>
  <si>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Директор</t>
  </si>
  <si>
    <t>Лаврук Н.А.</t>
  </si>
  <si>
    <t xml:space="preserve">на поставку Wi-Fi роутеров   </t>
  </si>
  <si>
    <t xml:space="preserve">Wi-Fi роутер тип 2 ККН: 26.30.11.111-007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</si>
</sst>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0"/>
  </numFmts>
  <fonts count="2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1" fillId="0" borderId="0"/>
    <xf numFmtId="0" fontId="21" fillId="0" borderId="0"/>
    <xf numFmtId="0" fontId="24" fillId="0" borderId="0"/>
  </cellStyleXfs>
  <cellXfs count="61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" fontId="7" fillId="2" borderId="6" xfId="0" applyNumberFormat="1" applyFont="1" applyFill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4" fontId="8" fillId="2" borderId="6" xfId="0" applyNumberFormat="1" applyFont="1" applyFill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vertical="top"/>
    </xf>
    <xf numFmtId="1" fontId="9" fillId="3" borderId="6" xfId="0" applyNumberFormat="1" applyFont="1" applyFill="1" applyBorder="1" applyAlignment="1">
      <alignment horizontal="center" vertical="center" wrapText="1"/>
    </xf>
    <xf numFmtId="4" fontId="9" fillId="3" borderId="6" xfId="0" applyNumberFormat="1" applyFont="1" applyFill="1" applyBorder="1" applyAlignment="1">
      <alignment horizontal="center" vertical="center" wrapText="1"/>
    </xf>
    <xf numFmtId="4" fontId="10" fillId="3" borderId="6" xfId="0" applyNumberFormat="1" applyFont="1" applyFill="1" applyBorder="1" applyAlignment="1">
      <alignment horizontal="center" vertical="center" wrapText="1"/>
    </xf>
    <xf numFmtId="4" fontId="11" fillId="3" borderId="6" xfId="0" applyNumberFormat="1" applyFont="1" applyFill="1" applyBorder="1" applyAlignment="1">
      <alignment horizontal="center" vertical="center" wrapText="1"/>
    </xf>
    <xf numFmtId="164" fontId="11" fillId="3" borderId="6" xfId="0" applyNumberFormat="1" applyFont="1" applyFill="1" applyBorder="1" applyAlignment="1">
      <alignment horizontal="center" vertical="center" wrapText="1"/>
    </xf>
    <xf numFmtId="4" fontId="13" fillId="2" borderId="6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4" fontId="8" fillId="0" borderId="6" xfId="0" applyNumberFormat="1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" fontId="8" fillId="2" borderId="6" xfId="0" applyNumberFormat="1" applyFont="1" applyFill="1" applyBorder="1" applyAlignment="1">
      <alignment horizontal="center" vertical="center" wrapText="1"/>
    </xf>
    <xf numFmtId="4" fontId="8" fillId="4" borderId="6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top"/>
    </xf>
    <xf numFmtId="0" fontId="3" fillId="2" borderId="6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" fontId="18" fillId="0" borderId="0" xfId="0" applyNumberFormat="1" applyFont="1" applyAlignment="1">
      <alignment vertical="top"/>
    </xf>
    <xf numFmtId="0" fontId="22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left" vertical="center" wrapText="1"/>
    </xf>
    <xf numFmtId="2" fontId="23" fillId="0" borderId="6" xfId="0" applyNumberFormat="1" applyFont="1" applyBorder="1" applyAlignment="1">
      <alignment horizontal="center" vertical="center"/>
    </xf>
    <xf numFmtId="4" fontId="23" fillId="0" borderId="6" xfId="0" applyNumberFormat="1" applyFont="1" applyBorder="1" applyAlignment="1">
      <alignment horizontal="center" vertical="center"/>
    </xf>
    <xf numFmtId="4" fontId="25" fillId="0" borderId="6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top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right" vertical="center" wrapText="1"/>
    </xf>
    <xf numFmtId="49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justify" vertical="top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17" fillId="0" borderId="0" xfId="0" applyNumberFormat="1" applyFont="1" applyAlignment="1">
      <alignment horizontal="right" vertical="top" wrapText="1"/>
    </xf>
    <xf numFmtId="1" fontId="14" fillId="0" borderId="0" xfId="0" applyNumberFormat="1" applyFont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top" wrapText="1"/>
    </xf>
  </cellXfs>
  <cellStyles count="4">
    <cellStyle name="Обычный" xfId="0" builtinId="0"/>
    <cellStyle name="Обычный 2 2 2" xfId="3" xr:uid="{41B4F907-34C6-48D7-B4AB-7C5CE58C09AF}"/>
    <cellStyle name="Обычный 3" xfId="1" xr:uid="{21DC54B0-A906-4608-9F0F-F008023C98B9}"/>
    <cellStyle name="Обычный 4" xfId="2" xr:uid="{36D2DE6B-747D-4F30-8AA7-B7557758E682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219075</xdr:colOff>
      <xdr:row>2</xdr:row>
      <xdr:rowOff>0</xdr:rowOff>
    </xdr:from>
    <xdr:to>
      <xdr:col>14</xdr:col>
      <xdr:colOff>485775</xdr:colOff>
      <xdr:row>2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EC47288-F1C4-481B-BED4-07BF33817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8477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114300</xdr:colOff>
      <xdr:row>6</xdr:row>
      <xdr:rowOff>295275</xdr:rowOff>
    </xdr:from>
    <xdr:to>
      <xdr:col>9</xdr:col>
      <xdr:colOff>567063</xdr:colOff>
      <xdr:row>6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E7935823-6723-4505-A31E-F01434FA2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48425" y="35623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6</xdr:row>
      <xdr:rowOff>419100</xdr:rowOff>
    </xdr:from>
    <xdr:to>
      <xdr:col>13</xdr:col>
      <xdr:colOff>590550</xdr:colOff>
      <xdr:row>6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37B5FE04-9B4E-4B06-A401-D9BD4DB41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68617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6</xdr:row>
      <xdr:rowOff>638175</xdr:rowOff>
    </xdr:from>
    <xdr:to>
      <xdr:col>14</xdr:col>
      <xdr:colOff>704850</xdr:colOff>
      <xdr:row>6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751A5817-B2ED-4B7D-A95A-A688920E9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1350" y="390525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B4DA156F-6006-4A13-A4E8-948F434A5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05900" y="47244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E3C6B589-1C08-4ECC-94D4-5E698BBBF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05900" y="47244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85725</xdr:colOff>
      <xdr:row>6</xdr:row>
      <xdr:rowOff>285750</xdr:rowOff>
    </xdr:from>
    <xdr:to>
      <xdr:col>9</xdr:col>
      <xdr:colOff>614688</xdr:colOff>
      <xdr:row>6</xdr:row>
      <xdr:rowOff>609600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BD81B479-52F8-4AF9-AD65-6A766DA6E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19850" y="355282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</xdr:colOff>
      <xdr:row>6</xdr:row>
      <xdr:rowOff>600075</xdr:rowOff>
    </xdr:from>
    <xdr:to>
      <xdr:col>14</xdr:col>
      <xdr:colOff>0</xdr:colOff>
      <xdr:row>6</xdr:row>
      <xdr:rowOff>962025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72350D8C-25FF-4707-BADE-142EEAC43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0" y="386715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72390</xdr:colOff>
      <xdr:row>6</xdr:row>
      <xdr:rowOff>912495</xdr:rowOff>
    </xdr:from>
    <xdr:to>
      <xdr:col>14</xdr:col>
      <xdr:colOff>710565</xdr:colOff>
      <xdr:row>6</xdr:row>
      <xdr:rowOff>1179195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F9E7FA21-5918-4BCF-8AC2-A8E764ED40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7065" y="417957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304800</xdr:colOff>
      <xdr:row>7</xdr:row>
      <xdr:rowOff>9525</xdr:rowOff>
    </xdr:from>
    <xdr:to>
      <xdr:col>12</xdr:col>
      <xdr:colOff>571500</xdr:colOff>
      <xdr:row>7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8BCD4CA-F023-4C2C-82A1-E81C5241E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91625" y="45053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1009650</xdr:colOff>
      <xdr:row>5</xdr:row>
      <xdr:rowOff>28575</xdr:rowOff>
    </xdr:from>
    <xdr:to>
      <xdr:col>9</xdr:col>
      <xdr:colOff>11766</xdr:colOff>
      <xdr:row>5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33729654-4D4E-45A4-82CB-F52F9DA11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2486025"/>
          <a:ext cx="11766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147918</xdr:colOff>
      <xdr:row>4</xdr:row>
      <xdr:rowOff>303680</xdr:rowOff>
    </xdr:from>
    <xdr:to>
      <xdr:col>8</xdr:col>
      <xdr:colOff>595593</xdr:colOff>
      <xdr:row>5</xdr:row>
      <xdr:rowOff>341779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id="{0FF01A48-7631-4186-98CD-3AE369411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2893" y="2456330"/>
          <a:ext cx="44767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219075</xdr:colOff>
      <xdr:row>4</xdr:row>
      <xdr:rowOff>0</xdr:rowOff>
    </xdr:from>
    <xdr:to>
      <xdr:col>14</xdr:col>
      <xdr:colOff>485775</xdr:colOff>
      <xdr:row>4</xdr:row>
      <xdr:rowOff>0</xdr:rowOff>
    </xdr:to>
    <xdr:pic>
      <xdr:nvPicPr>
        <xdr:cNvPr id="14" name="Рисунок 13" descr="C:\Temp\KClipboardExport\l41eo45a.gif">
          <a:extLst>
            <a:ext uri="{FF2B5EF4-FFF2-40B4-BE49-F238E27FC236}">
              <a16:creationId xmlns:a16="http://schemas.microsoft.com/office/drawing/2014/main" id="{A9AB6CD5-18DC-428B-BD34-8FFCE8811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22669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304D5-189D-4E15-834B-CD920BFB71F8}">
  <sheetPr>
    <tabColor rgb="FFFFFF00"/>
    <pageSetUpPr fitToPage="1"/>
  </sheetPr>
  <dimension ref="A1:AB19"/>
  <sheetViews>
    <sheetView tabSelected="1" view="pageBreakPreview" zoomScale="91" zoomScaleNormal="100" zoomScaleSheetLayoutView="91" workbookViewId="0">
      <selection activeCell="Q9" sqref="Q9:Q10"/>
    </sheetView>
  </sheetViews>
  <sheetFormatPr defaultColWidth="9.140625" defaultRowHeight="15" x14ac:dyDescent="0.25"/>
  <cols>
    <col min="1" max="1" width="4.140625" style="17" customWidth="1"/>
    <col min="2" max="2" width="30.5703125" style="1" customWidth="1"/>
    <col min="3" max="3" width="10.85546875" style="1" customWidth="1"/>
    <col min="4" max="4" width="11.140625" style="1" customWidth="1"/>
    <col min="5" max="5" width="11.42578125" style="1" customWidth="1"/>
    <col min="6" max="6" width="10.28515625" style="1" hidden="1" customWidth="1"/>
    <col min="7" max="7" width="8.5703125" style="1" hidden="1" customWidth="1"/>
    <col min="8" max="8" width="10.42578125" style="1" customWidth="1"/>
    <col min="9" max="9" width="10.85546875" style="1" customWidth="1"/>
    <col min="10" max="10" width="13.7109375" style="1" customWidth="1"/>
    <col min="11" max="11" width="9.7109375" style="1" customWidth="1"/>
    <col min="12" max="12" width="9.140625" style="1" customWidth="1"/>
    <col min="13" max="13" width="12" style="1" customWidth="1"/>
    <col min="14" max="14" width="12.85546875" style="1" customWidth="1"/>
    <col min="15" max="15" width="13.42578125" style="1" customWidth="1"/>
    <col min="16" max="17" width="13.5703125" style="1" customWidth="1"/>
    <col min="18" max="18" width="0.42578125" style="26" hidden="1" customWidth="1"/>
    <col min="19" max="19" width="6.85546875" style="26" hidden="1" customWidth="1"/>
    <col min="20" max="20" width="5.85546875" style="26" hidden="1" customWidth="1"/>
    <col min="21" max="21" width="0.5703125" style="26" hidden="1" customWidth="1"/>
    <col min="22" max="22" width="9" style="26" customWidth="1"/>
    <col min="23" max="24" width="6.140625" style="26" customWidth="1"/>
    <col min="25" max="25" width="9.140625" style="26" customWidth="1"/>
    <col min="26" max="28" width="9.140625" style="26"/>
    <col min="29" max="16384" width="9.140625" style="1"/>
  </cols>
  <sheetData>
    <row r="1" spans="1:28" ht="48" customHeight="1" x14ac:dyDescent="0.25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28" ht="18.75" x14ac:dyDescent="0.25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28" ht="24.75" customHeight="1" x14ac:dyDescent="0.25">
      <c r="A3" s="56" t="s">
        <v>33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28" ht="87" customHeight="1" x14ac:dyDescent="0.25">
      <c r="A4" s="58" t="s">
        <v>27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</row>
    <row r="5" spans="1:28" x14ac:dyDescent="0.25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</row>
    <row r="6" spans="1:28" s="2" customFormat="1" ht="63.75" customHeight="1" x14ac:dyDescent="0.25">
      <c r="A6" s="48" t="s">
        <v>1</v>
      </c>
      <c r="B6" s="37" t="s">
        <v>2</v>
      </c>
      <c r="C6" s="51" t="s">
        <v>3</v>
      </c>
      <c r="D6" s="52"/>
      <c r="E6" s="52"/>
      <c r="F6" s="52"/>
      <c r="G6" s="53"/>
      <c r="H6" s="37" t="s">
        <v>21</v>
      </c>
      <c r="I6" s="37" t="s">
        <v>4</v>
      </c>
      <c r="J6" s="36"/>
      <c r="K6" s="37" t="s">
        <v>5</v>
      </c>
      <c r="L6" s="37" t="s">
        <v>6</v>
      </c>
      <c r="M6" s="42" t="s">
        <v>7</v>
      </c>
      <c r="N6" s="43"/>
      <c r="O6" s="44"/>
      <c r="P6" s="45" t="s">
        <v>8</v>
      </c>
      <c r="Q6" s="47" t="s">
        <v>9</v>
      </c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</row>
    <row r="7" spans="1:28" s="2" customFormat="1" ht="97.15" customHeight="1" x14ac:dyDescent="0.25">
      <c r="A7" s="49"/>
      <c r="B7" s="50"/>
      <c r="C7" s="24" t="s">
        <v>10</v>
      </c>
      <c r="D7" s="24" t="s">
        <v>11</v>
      </c>
      <c r="E7" s="24" t="s">
        <v>12</v>
      </c>
      <c r="F7" s="24" t="s">
        <v>13</v>
      </c>
      <c r="G7" s="24" t="s">
        <v>14</v>
      </c>
      <c r="H7" s="38"/>
      <c r="I7" s="38"/>
      <c r="J7" s="36"/>
      <c r="K7" s="38"/>
      <c r="L7" s="38"/>
      <c r="M7" s="25" t="s">
        <v>15</v>
      </c>
      <c r="N7" s="3" t="s">
        <v>16</v>
      </c>
      <c r="O7" s="4" t="s">
        <v>17</v>
      </c>
      <c r="P7" s="46"/>
      <c r="Q7" s="4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</row>
    <row r="8" spans="1:28" s="7" customFormat="1" ht="27" customHeight="1" x14ac:dyDescent="0.25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6</v>
      </c>
      <c r="I8" s="5">
        <v>7</v>
      </c>
      <c r="J8" s="5" t="s">
        <v>22</v>
      </c>
      <c r="K8" s="6">
        <v>9</v>
      </c>
      <c r="L8" s="6" t="s">
        <v>23</v>
      </c>
      <c r="M8" s="6" t="s">
        <v>24</v>
      </c>
      <c r="N8" s="6">
        <v>12</v>
      </c>
      <c r="O8" s="6">
        <v>13</v>
      </c>
      <c r="P8" s="6">
        <v>14</v>
      </c>
      <c r="Q8" s="5" t="s">
        <v>25</v>
      </c>
      <c r="R8" s="27" t="s">
        <v>28</v>
      </c>
      <c r="S8" s="28" t="s">
        <v>29</v>
      </c>
      <c r="T8" s="28"/>
      <c r="U8" s="28"/>
      <c r="V8" s="28"/>
      <c r="W8" s="28"/>
      <c r="X8" s="28"/>
      <c r="Y8" s="28"/>
      <c r="Z8" s="28"/>
      <c r="AA8" s="28"/>
      <c r="AB8" s="28"/>
    </row>
    <row r="9" spans="1:28" s="7" customFormat="1" ht="25.5" customHeight="1" x14ac:dyDescent="0.25">
      <c r="A9" s="21">
        <v>1</v>
      </c>
      <c r="B9" s="31" t="s">
        <v>34</v>
      </c>
      <c r="C9" s="33">
        <v>5029</v>
      </c>
      <c r="D9" s="32">
        <v>5525.36</v>
      </c>
      <c r="E9" s="32">
        <v>5420.26</v>
      </c>
      <c r="F9" s="8"/>
      <c r="G9" s="8"/>
      <c r="H9" s="8"/>
      <c r="I9" s="34">
        <v>4941.33</v>
      </c>
      <c r="J9" s="19">
        <f t="shared" ref="J9:J10" si="0">C9+D9+E9</f>
        <v>15974.62</v>
      </c>
      <c r="K9" s="30">
        <v>1</v>
      </c>
      <c r="L9" s="9">
        <v>3</v>
      </c>
      <c r="M9" s="19">
        <f t="shared" ref="M9" si="1">J9/L9</f>
        <v>5324.8733333333339</v>
      </c>
      <c r="N9" s="19">
        <f>IF(ISERR(STDEV(C9:G9)),"",STDEV(C9:G9))</f>
        <v>261.56695994206393</v>
      </c>
      <c r="O9" s="20">
        <f t="shared" ref="O9:O10" si="2">N9/M9</f>
        <v>4.9121724324346479E-2</v>
      </c>
      <c r="P9" s="22">
        <f>I9</f>
        <v>4941.33</v>
      </c>
      <c r="Q9" s="19">
        <f>P9*K9</f>
        <v>4941.33</v>
      </c>
      <c r="R9" s="28">
        <f t="shared" ref="R9:R10" si="3">P9*K9</f>
        <v>4941.33</v>
      </c>
      <c r="S9" s="28">
        <f>R9/T9*U9</f>
        <v>823.55499999999995</v>
      </c>
      <c r="T9" s="28">
        <v>120</v>
      </c>
      <c r="U9" s="28">
        <v>20</v>
      </c>
      <c r="V9" s="28"/>
      <c r="W9" s="28"/>
      <c r="X9" s="28"/>
      <c r="Y9" s="28"/>
      <c r="Z9" s="28"/>
      <c r="AA9" s="28"/>
      <c r="AB9" s="28"/>
    </row>
    <row r="10" spans="1:28" s="7" customFormat="1" ht="25.5" x14ac:dyDescent="0.25">
      <c r="A10" s="21">
        <v>2</v>
      </c>
      <c r="B10" s="31" t="s">
        <v>34</v>
      </c>
      <c r="C10" s="32">
        <v>5370</v>
      </c>
      <c r="D10" s="32">
        <v>5531.1</v>
      </c>
      <c r="E10" s="32">
        <v>5477.4</v>
      </c>
      <c r="F10" s="8"/>
      <c r="G10" s="8"/>
      <c r="H10" s="8"/>
      <c r="I10" s="34">
        <v>4941.33</v>
      </c>
      <c r="J10" s="19">
        <f t="shared" si="0"/>
        <v>16378.5</v>
      </c>
      <c r="K10" s="30">
        <v>1</v>
      </c>
      <c r="L10" s="9">
        <v>3</v>
      </c>
      <c r="M10" s="19">
        <f>J10/L10</f>
        <v>5459.5</v>
      </c>
      <c r="N10" s="19">
        <f t="shared" ref="N10" si="4">IF(ISERR(STDEV(C10:G10)),"",STDEV(C10:G10))</f>
        <v>82.02810493970965</v>
      </c>
      <c r="O10" s="20">
        <f t="shared" si="2"/>
        <v>1.5024838344117528E-2</v>
      </c>
      <c r="P10" s="22">
        <f>I10</f>
        <v>4941.33</v>
      </c>
      <c r="Q10" s="19">
        <f>P10*K10</f>
        <v>4941.33</v>
      </c>
      <c r="R10" s="28">
        <f t="shared" si="3"/>
        <v>4941.33</v>
      </c>
      <c r="S10" s="28">
        <f>R10/T10*U10</f>
        <v>823.55499999999995</v>
      </c>
      <c r="T10" s="28">
        <v>120</v>
      </c>
      <c r="U10" s="28">
        <v>20</v>
      </c>
      <c r="V10" s="28"/>
      <c r="W10" s="28"/>
      <c r="X10" s="28"/>
      <c r="Y10" s="28"/>
      <c r="Z10" s="28"/>
      <c r="AA10" s="28"/>
      <c r="AB10" s="28"/>
    </row>
    <row r="11" spans="1:28" s="10" customFormat="1" x14ac:dyDescent="0.25">
      <c r="A11" s="11"/>
      <c r="B11" s="12"/>
      <c r="C11" s="12"/>
      <c r="D11" s="12"/>
      <c r="E11" s="12"/>
      <c r="F11" s="12"/>
      <c r="G11" s="12"/>
      <c r="H11" s="12"/>
      <c r="I11" s="12"/>
      <c r="J11" s="13"/>
      <c r="K11" s="12"/>
      <c r="L11" s="12"/>
      <c r="M11" s="14"/>
      <c r="N11" s="14"/>
      <c r="O11" s="15"/>
      <c r="P11" s="15"/>
      <c r="Q11" s="14"/>
      <c r="R11" s="29">
        <f>SUM(R9:R10)</f>
        <v>9882.66</v>
      </c>
      <c r="S11" s="26">
        <f>SUM(S9:S10)</f>
        <v>1647.11</v>
      </c>
      <c r="T11" s="26"/>
      <c r="U11" s="26"/>
      <c r="V11" s="26"/>
      <c r="W11" s="26"/>
      <c r="X11" s="26"/>
      <c r="Y11" s="26"/>
      <c r="Z11" s="26"/>
      <c r="AA11" s="26"/>
      <c r="AB11" s="26"/>
    </row>
    <row r="12" spans="1:28" s="10" customFormat="1" ht="27" customHeight="1" x14ac:dyDescent="0.25">
      <c r="A12" s="39" t="s">
        <v>18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16">
        <f>SUM(Q9:Q10)</f>
        <v>9882.66</v>
      </c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</row>
    <row r="13" spans="1:28" s="10" customFormat="1" ht="45.75" customHeight="1" x14ac:dyDescent="0.25">
      <c r="A13" s="2"/>
      <c r="B13" s="40" t="s">
        <v>19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</row>
    <row r="14" spans="1:28" s="10" customFormat="1" ht="32.25" customHeight="1" x14ac:dyDescent="0.25">
      <c r="B14" s="41" t="s">
        <v>20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</row>
    <row r="15" spans="1:28" ht="36" customHeight="1" x14ac:dyDescent="0.25">
      <c r="B15" s="41" t="s">
        <v>30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</row>
    <row r="16" spans="1:28" ht="15.75" x14ac:dyDescent="0.25">
      <c r="B16" s="35" t="s">
        <v>31</v>
      </c>
      <c r="C16" s="35"/>
      <c r="D16" s="35"/>
      <c r="E16" s="23"/>
      <c r="F16" s="23"/>
      <c r="G16" s="23"/>
      <c r="H16" s="23"/>
      <c r="I16" s="35" t="s">
        <v>32</v>
      </c>
      <c r="J16" s="35"/>
    </row>
    <row r="19" spans="17:17" x14ac:dyDescent="0.25">
      <c r="Q19" s="18"/>
    </row>
  </sheetData>
  <autoFilter ref="A8:Q9" xr:uid="{00000000-0009-0000-0000-000000000000}"/>
  <mergeCells count="22">
    <mergeCell ref="I6:I7"/>
    <mergeCell ref="A1:Q1"/>
    <mergeCell ref="A2:Q2"/>
    <mergeCell ref="A3:Q3"/>
    <mergeCell ref="A4:Q4"/>
    <mergeCell ref="A5:Q5"/>
    <mergeCell ref="B16:D16"/>
    <mergeCell ref="I16:J16"/>
    <mergeCell ref="J6:J7"/>
    <mergeCell ref="K6:K7"/>
    <mergeCell ref="L6:L7"/>
    <mergeCell ref="A12:P12"/>
    <mergeCell ref="B13:Q13"/>
    <mergeCell ref="B14:Q14"/>
    <mergeCell ref="B15:Q15"/>
    <mergeCell ref="M6:O6"/>
    <mergeCell ref="P6:P7"/>
    <mergeCell ref="Q6:Q7"/>
    <mergeCell ref="A6:A7"/>
    <mergeCell ref="B6:B7"/>
    <mergeCell ref="C6:G6"/>
    <mergeCell ref="H6:H7"/>
  </mergeCells>
  <conditionalFormatting sqref="O9:O11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7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+100р</vt:lpstr>
      <vt:lpstr>'Расчет +100р'!Область_печати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2026-03-10T09:13:16Z</cp:lastPrinted>
  <dcterms:created xsi:type="dcterms:W3CDTF">2021-07-27T12:27:58Z</dcterms:created>
  <dcterms:modified xsi:type="dcterms:W3CDTF">2026-06-04T08:17:45Z</dcterms:modified>
</cp:coreProperties>
</file>