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ТАНЯ ВИКА\2026\обучение большое\"/>
    </mc:Choice>
  </mc:AlternateContent>
  <bookViews>
    <workbookView xWindow="0" yWindow="0" windowWidth="28800" windowHeight="12030"/>
  </bookViews>
  <sheets>
    <sheet name="Sheet1" sheetId="1" r:id="rId1"/>
    <sheet name="Лист1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12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H28" i="1" l="1"/>
  <c r="G28" i="1"/>
  <c r="F28" i="1"/>
  <c r="L13" i="1" l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12" i="1" l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12" i="1" l="1"/>
  <c r="K12" i="1" s="1"/>
  <c r="N28" i="1"/>
</calcChain>
</file>

<file path=xl/sharedStrings.xml><?xml version="1.0" encoding="utf-8"?>
<sst xmlns="http://schemas.openxmlformats.org/spreadsheetml/2006/main" count="83" uniqueCount="50">
  <si>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</si>
  <si>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</si>
  <si>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</si>
  <si>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</si>
  <si>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</si>
  <si>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</si>
  <si>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</si>
  <si>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</si>
  <si>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</si>
  <si>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</si>
  <si>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</si>
  <si>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</si>
  <si>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</si>
  <si>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</si>
  <si>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</si>
  <si>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Количество источников ценовой информации</t>
  </si>
  <si>
    <t>Расчёт НМЦК(ЦК)</t>
  </si>
  <si>
    <t>чел</t>
  </si>
  <si>
    <t xml:space="preserve">  85.42.19.900</t>
  </si>
  <si>
    <t xml:space="preserve">Характеристики объекта закупки: 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</si>
  <si>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</si>
  <si>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УТВЕРЖДАЮ </t>
  </si>
  <si>
    <t>Оказание  услуг по обучению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</si>
  <si>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</si>
  <si>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>ОКПД2</t>
  </si>
  <si>
    <t>Образовательные услуги по ДПО. Программа повышения квалификации "Пожарная безопасность для руководителей организаций, лиц, назначенных руководителем организации ответственными за обеспечение пожарной безопасности на объектах защиты, в которых могут одновременно находиться 50 и более человек, объектах защиты, отнесенных к категориям повышенной взрывопожароопасности, взрывопожароопасности, пожароопасности" 16.ч</t>
  </si>
  <si>
    <t>Программа подготовки к проверке знаний "Эксплуатация газопроводов и газового оборудования административных, общественных и бытовых зданий" 8.ч</t>
  </si>
  <si>
    <t>Программа подготовки к периодической проверке знаний "Основы эксплуатации газового оборудования плит ресторанного типа и бытовых газовых приборов" 8.ч</t>
  </si>
  <si>
    <t>Образовательные услуги по ДПО. Программа повышения квалификации "Обеспечение экологической безопасности руководителями и специалистами общехозяйственных систем управления" 72.ч</t>
  </si>
  <si>
    <t>Образовательные услуги по ДПО. Программа повышения квалификации "Обеспечение экологической безопасности при работах в области обращения с отходами" 112.ч</t>
  </si>
  <si>
    <t>Образовательные услуги по ДПО. Программа повышения квалификации "Специалист, ответственный за организацию эксплуатации платформ подъемных для инвалидов" 16.ч</t>
  </si>
  <si>
    <t>Образовательные услуги по ДПО. Программа повышения квалификации "Энергосбережение и повышение энергетической эффективности инженерных систем и сетей" 72.ч</t>
  </si>
  <si>
    <t>Образовательные услуги по ДПО. Программа повышения квалификации "Организация деятельности учреждений по обеспечению доступности объектов и услуг для маломобильных групп населения" 16.ч</t>
  </si>
  <si>
    <t>Образовательные услуги по ДПО. Программа профессиональной переподготовки "Охрана труда и безопасность производственной деятельности" (заочная форма обучения) 256.ч</t>
  </si>
  <si>
    <t>Программа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 "Безопасные методы и приемы выполнения работ на высоте для работников 3 группы" 20.ч</t>
  </si>
  <si>
    <t>Образовательные услуги по ДПО. Программа повышения квалификации "Обучение в области ГО и защиты от ЧС руководителей организаций, не отнесенных к категории по гражданской обороне" 40.ч</t>
  </si>
  <si>
    <t>Образовательные услуги по ДПО. Программа повышения квалификации "Основы профилактики коррупции" 18.ч</t>
  </si>
  <si>
    <t>Образовательные услуги по ДПО. Программа повышения квалификации "Предупреждение коррупции в организациях"  54.ч</t>
  </si>
  <si>
    <t>Программа обучения "Общие вопросы охраны труда и функционирования системы управления охраной труда" 16.ч</t>
  </si>
  <si>
    <t>Программа обучения "Оказание первой помощи пострадавшим" 8.ч</t>
  </si>
  <si>
    <t>Программа обучения «Использование (применение) средств индивидуальной защиты» 16.ч</t>
  </si>
  <si>
    <t>Директор</t>
  </si>
  <si>
    <t>Папуциди Э.Х.</t>
  </si>
  <si>
    <t>Директор  
Государственного бюджетного общеобразовательного учреждения средней общеобразовательной школы №266 с углубленным изучением иностранных языков
 Адмиралтейского района Санкт-Петербурга
___________ Э.Х. Папуциди
М. П.</t>
  </si>
  <si>
    <t>Цена источника 3    вх №53 от 07.05.2026</t>
  </si>
  <si>
    <t>Цена источника 1    вх № 52 от 07.05.2026</t>
  </si>
  <si>
    <t>Цена источника 2   вх №51 от 07.05.2026</t>
  </si>
  <si>
    <t>Наименьшая цена предложенная поставщиком, руб.</t>
  </si>
  <si>
    <t>На основании проведенного анализа рынка и расчетов, НМЦК(ЦК) составляет: 61 500,00 рублей</t>
  </si>
  <si>
    <t>Дата подготовки обоснования НМЦК: 18.05.2026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</si>
</sst>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3" x14ac:knownFonts="1"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top"/>
    </xf>
    <xf numFmtId="0" fontId="1" fillId="0" borderId="0" xfId="0" applyFont="1" applyFill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top"/>
    </xf>
    <xf numFmtId="4" fontId="1" fillId="0" borderId="0" xfId="0" applyNumberFormat="1" applyFont="1" applyFill="1"/>
    <xf numFmtId="0" fontId="1" fillId="0" borderId="0" xfId="0" applyFont="1" applyFill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indent="1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/>
    </xf>
    <xf numFmtId="0" fontId="1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3409150</xdr:colOff>
      <xdr:row>7</xdr:row>
      <xdr:rowOff>59531</xdr:rowOff>
    </xdr:from>
    <xdr:to>
      <xdr:col>3</xdr:col>
      <xdr:colOff>602906</xdr:colOff>
      <xdr:row>7</xdr:row>
      <xdr:rowOff>1738312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706806" y="3405187"/>
              <a:ext cx="3218319" cy="16787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706806" y="3405187"/>
              <a:ext cx="3218319" cy="16787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116115</xdr:colOff>
      <xdr:row>7</xdr:row>
      <xdr:rowOff>142875</xdr:rowOff>
    </xdr:from>
    <xdr:to>
      <xdr:col>1</xdr:col>
      <xdr:colOff>3040850</xdr:colOff>
      <xdr:row>8</xdr:row>
      <xdr:rowOff>11906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16115" y="3488531"/>
              <a:ext cx="3222391" cy="17025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16115" y="3488531"/>
              <a:ext cx="3222391" cy="170259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4</xdr:col>
      <xdr:colOff>162616</xdr:colOff>
      <xdr:row>6</xdr:row>
      <xdr:rowOff>154780</xdr:rowOff>
    </xdr:from>
    <xdr:to>
      <xdr:col>7</xdr:col>
      <xdr:colOff>631785</xdr:colOff>
      <xdr:row>7</xdr:row>
      <xdr:rowOff>1476374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365897" y="3333749"/>
              <a:ext cx="3171888" cy="14882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365897" y="3333749"/>
              <a:ext cx="3171888" cy="14882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15" zoomScale="80" zoomScaleNormal="80" workbookViewId="0">
      <selection activeCell="A3" sqref="A3:N39"/>
    </sheetView>
  </sheetViews>
  <sheetFormatPr defaultColWidth="10.875" defaultRowHeight="12.75" x14ac:dyDescent="0.2"/>
  <cols>
    <col min="1" max="1" width="3.875" style="18" customWidth="1"/>
    <col min="2" max="2" width="67.125" style="11" customWidth="1"/>
    <col min="3" max="3" width="11.875" style="20" customWidth="1"/>
    <col min="4" max="4" width="11.5" style="11" customWidth="1"/>
    <col min="5" max="5" width="10.25" style="11" customWidth="1"/>
    <col min="6" max="6" width="12.5" style="11" customWidth="1"/>
    <col min="7" max="7" width="12.625" style="11" customWidth="1"/>
    <col min="8" max="8" width="12.5" style="11" customWidth="1"/>
    <col min="9" max="9" width="12.625" style="11" customWidth="1"/>
    <col min="10" max="10" width="13.875" style="11" customWidth="1"/>
    <col min="11" max="11" width="14.75" style="11" customWidth="1"/>
    <col min="12" max="13" width="12" style="11" customWidth="1"/>
    <col min="14" max="14" width="17.625" style="11" customWidth="1"/>
    <col min="15" max="15" width="10.875" style="11"/>
    <col min="16" max="16" width="40.75" style="11" customWidth="1"/>
    <col min="17" max="16384" width="10.875" style="11"/>
  </cols>
  <sheetData>
    <row r="1" spans="1:14" ht="18" customHeight="1" x14ac:dyDescent="0.2">
      <c r="F1" s="50"/>
      <c r="G1" s="50"/>
      <c r="H1" s="50"/>
      <c r="L1" s="49" t="s">
        <v>21</v>
      </c>
      <c r="M1" s="49"/>
      <c r="N1" s="49"/>
    </row>
    <row r="2" spans="1:14" ht="123.75" customHeight="1" x14ac:dyDescent="0.2">
      <c r="F2" s="53"/>
      <c r="G2" s="54"/>
      <c r="H2" s="54"/>
      <c r="K2" s="51" t="s">
        <v>43</v>
      </c>
      <c r="L2" s="51"/>
      <c r="M2" s="51"/>
      <c r="N2" s="51"/>
    </row>
    <row r="3" spans="1:14" ht="18.75" x14ac:dyDescent="0.2">
      <c r="A3" s="55" t="s">
        <v>23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4" ht="34.5" customHeight="1" x14ac:dyDescent="0.2">
      <c r="A4" s="39" t="s">
        <v>19</v>
      </c>
      <c r="B4" s="39"/>
      <c r="D4" s="56" t="s">
        <v>22</v>
      </c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4" ht="9.9499999999999993" customHeight="1" x14ac:dyDescent="0.2">
      <c r="A5" s="26"/>
      <c r="B5" s="26"/>
      <c r="D5" s="26"/>
      <c r="E5" s="26"/>
      <c r="F5" s="26"/>
      <c r="G5" s="26"/>
      <c r="H5" s="26"/>
      <c r="I5" s="26"/>
      <c r="J5" s="26"/>
      <c r="K5" s="26"/>
      <c r="L5" s="26"/>
      <c r="M5" s="30"/>
      <c r="N5" s="26"/>
    </row>
    <row r="6" spans="1:14" ht="45.75" customHeight="1" x14ac:dyDescent="0.2">
      <c r="A6" s="52" t="s">
        <v>7</v>
      </c>
      <c r="B6" s="52"/>
      <c r="C6" s="27"/>
      <c r="D6" s="52" t="s">
        <v>20</v>
      </c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1:14" x14ac:dyDescent="0.2">
      <c r="A7" s="46" t="s">
        <v>16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</row>
    <row r="8" spans="1:14" ht="144.75" customHeight="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</row>
    <row r="9" spans="1:14" ht="20.100000000000001" customHeight="1" x14ac:dyDescent="0.2"/>
    <row r="10" spans="1:14" ht="15.75" customHeight="1" x14ac:dyDescent="0.2">
      <c r="A10" s="37" t="s">
        <v>0</v>
      </c>
      <c r="B10" s="45" t="s">
        <v>1</v>
      </c>
      <c r="C10" s="48" t="s">
        <v>24</v>
      </c>
      <c r="D10" s="57" t="s">
        <v>2</v>
      </c>
      <c r="E10" s="48" t="s">
        <v>3</v>
      </c>
      <c r="F10" s="44" t="s">
        <v>6</v>
      </c>
      <c r="G10" s="44"/>
      <c r="H10" s="44"/>
      <c r="I10" s="44"/>
      <c r="J10" s="36" t="s">
        <v>11</v>
      </c>
      <c r="K10" s="36" t="s">
        <v>4</v>
      </c>
      <c r="L10" s="36" t="s">
        <v>5</v>
      </c>
      <c r="M10" s="34" t="s">
        <v>47</v>
      </c>
      <c r="N10" s="36" t="s">
        <v>14</v>
      </c>
    </row>
    <row r="11" spans="1:14" ht="63" customHeight="1" x14ac:dyDescent="0.2">
      <c r="A11" s="37"/>
      <c r="B11" s="45"/>
      <c r="C11" s="48"/>
      <c r="D11" s="57"/>
      <c r="E11" s="48"/>
      <c r="F11" s="24" t="s">
        <v>45</v>
      </c>
      <c r="G11" s="24" t="s">
        <v>46</v>
      </c>
      <c r="H11" s="24" t="s">
        <v>44</v>
      </c>
      <c r="I11" s="3" t="s">
        <v>15</v>
      </c>
      <c r="J11" s="36"/>
      <c r="K11" s="36"/>
      <c r="L11" s="36"/>
      <c r="M11" s="35"/>
      <c r="N11" s="45"/>
    </row>
    <row r="12" spans="1:14" ht="86.25" customHeight="1" x14ac:dyDescent="0.2">
      <c r="A12" s="23">
        <v>1</v>
      </c>
      <c r="B12" s="4" t="s">
        <v>25</v>
      </c>
      <c r="C12" s="5" t="s">
        <v>18</v>
      </c>
      <c r="D12" s="24" t="s">
        <v>17</v>
      </c>
      <c r="E12" s="6">
        <v>2</v>
      </c>
      <c r="F12" s="7">
        <v>2000</v>
      </c>
      <c r="G12" s="7">
        <v>2000</v>
      </c>
      <c r="H12" s="7">
        <v>2000</v>
      </c>
      <c r="I12" s="6">
        <v>3</v>
      </c>
      <c r="J12" s="8">
        <f>SQRT(((SUM((POWER(F12-L12,2)),(POWER(G12-L12,2)),(POWER(H12-L12,2)))/(I12-1))))</f>
        <v>0</v>
      </c>
      <c r="K12" s="2">
        <f t="shared" ref="K12:K26" si="0">(J12*100)/L12</f>
        <v>0</v>
      </c>
      <c r="L12" s="7">
        <f t="shared" ref="L12:L27" si="1">ROUND((F12+G12+H12)/3,2)</f>
        <v>2000</v>
      </c>
      <c r="M12" s="7">
        <v>2000</v>
      </c>
      <c r="N12" s="7">
        <f>E12*M12</f>
        <v>4000</v>
      </c>
    </row>
    <row r="13" spans="1:14" ht="41.25" customHeight="1" x14ac:dyDescent="0.2">
      <c r="A13" s="23">
        <v>2</v>
      </c>
      <c r="B13" s="4" t="s">
        <v>26</v>
      </c>
      <c r="C13" s="5" t="s">
        <v>18</v>
      </c>
      <c r="D13" s="24" t="s">
        <v>17</v>
      </c>
      <c r="E13" s="6">
        <v>1</v>
      </c>
      <c r="F13" s="7">
        <v>4000</v>
      </c>
      <c r="G13" s="7">
        <v>3000</v>
      </c>
      <c r="H13" s="7">
        <v>2500</v>
      </c>
      <c r="I13" s="6">
        <v>3</v>
      </c>
      <c r="J13" s="8">
        <f t="shared" ref="J13:J23" si="2">SQRT(((SUM((POWER(F13-L13,2)),(POWER(G13-L13,2)),(POWER(H13-L13,2)))/(I13-1))))</f>
        <v>763.76261583688427</v>
      </c>
      <c r="K13" s="2">
        <f t="shared" si="0"/>
        <v>24.118794059276279</v>
      </c>
      <c r="L13" s="7">
        <f t="shared" si="1"/>
        <v>3166.67</v>
      </c>
      <c r="M13" s="7">
        <f>H13</f>
        <v>2500</v>
      </c>
      <c r="N13" s="7">
        <f t="shared" ref="N13:N27" si="3">E13*M13</f>
        <v>2500</v>
      </c>
    </row>
    <row r="14" spans="1:14" ht="35.25" customHeight="1" x14ac:dyDescent="0.2">
      <c r="A14" s="23">
        <v>3</v>
      </c>
      <c r="B14" s="9" t="s">
        <v>27</v>
      </c>
      <c r="C14" s="5" t="s">
        <v>18</v>
      </c>
      <c r="D14" s="24" t="s">
        <v>17</v>
      </c>
      <c r="E14" s="23">
        <v>1</v>
      </c>
      <c r="F14" s="7">
        <v>4000</v>
      </c>
      <c r="G14" s="7">
        <v>3000</v>
      </c>
      <c r="H14" s="7">
        <v>2500</v>
      </c>
      <c r="I14" s="6">
        <v>3</v>
      </c>
      <c r="J14" s="8">
        <f t="shared" si="2"/>
        <v>763.76261583688427</v>
      </c>
      <c r="K14" s="2">
        <f t="shared" si="0"/>
        <v>24.118794059276279</v>
      </c>
      <c r="L14" s="7">
        <f t="shared" si="1"/>
        <v>3166.67</v>
      </c>
      <c r="M14" s="7">
        <f>H14</f>
        <v>2500</v>
      </c>
      <c r="N14" s="7">
        <f t="shared" si="3"/>
        <v>2500</v>
      </c>
    </row>
    <row r="15" spans="1:14" ht="38.25" x14ac:dyDescent="0.2">
      <c r="A15" s="23">
        <v>4</v>
      </c>
      <c r="B15" s="9" t="s">
        <v>28</v>
      </c>
      <c r="C15" s="5" t="s">
        <v>18</v>
      </c>
      <c r="D15" s="24" t="s">
        <v>17</v>
      </c>
      <c r="E15" s="23">
        <v>2</v>
      </c>
      <c r="F15" s="7">
        <v>4000</v>
      </c>
      <c r="G15" s="7">
        <v>3500</v>
      </c>
      <c r="H15" s="7">
        <v>4000</v>
      </c>
      <c r="I15" s="6">
        <v>3</v>
      </c>
      <c r="J15" s="8">
        <f t="shared" si="2"/>
        <v>288.67513462368038</v>
      </c>
      <c r="K15" s="2">
        <f t="shared" si="0"/>
        <v>7.5306622342370835</v>
      </c>
      <c r="L15" s="7">
        <f t="shared" si="1"/>
        <v>3833.33</v>
      </c>
      <c r="M15" s="7">
        <f>G15</f>
        <v>3500</v>
      </c>
      <c r="N15" s="7">
        <f t="shared" si="3"/>
        <v>7000</v>
      </c>
    </row>
    <row r="16" spans="1:14" ht="35.25" customHeight="1" x14ac:dyDescent="0.2">
      <c r="A16" s="23">
        <v>5</v>
      </c>
      <c r="B16" s="4" t="s">
        <v>29</v>
      </c>
      <c r="C16" s="5" t="s">
        <v>18</v>
      </c>
      <c r="D16" s="24" t="s">
        <v>17</v>
      </c>
      <c r="E16" s="6">
        <v>1</v>
      </c>
      <c r="F16" s="7">
        <v>4000</v>
      </c>
      <c r="G16" s="7">
        <v>3500</v>
      </c>
      <c r="H16" s="7">
        <v>4000</v>
      </c>
      <c r="I16" s="6">
        <v>3</v>
      </c>
      <c r="J16" s="8">
        <f t="shared" si="2"/>
        <v>288.67513462368038</v>
      </c>
      <c r="K16" s="2">
        <f t="shared" si="0"/>
        <v>7.5306622342370835</v>
      </c>
      <c r="L16" s="7">
        <f t="shared" si="1"/>
        <v>3833.33</v>
      </c>
      <c r="M16" s="7">
        <f>G16</f>
        <v>3500</v>
      </c>
      <c r="N16" s="7">
        <f t="shared" si="3"/>
        <v>3500</v>
      </c>
    </row>
    <row r="17" spans="1:14" ht="35.25" customHeight="1" x14ac:dyDescent="0.2">
      <c r="A17" s="23">
        <v>6</v>
      </c>
      <c r="B17" s="4" t="s">
        <v>30</v>
      </c>
      <c r="C17" s="5" t="s">
        <v>18</v>
      </c>
      <c r="D17" s="24" t="s">
        <v>17</v>
      </c>
      <c r="E17" s="23">
        <v>1</v>
      </c>
      <c r="F17" s="7">
        <v>4000</v>
      </c>
      <c r="G17" s="7">
        <v>3000</v>
      </c>
      <c r="H17" s="7">
        <v>3000</v>
      </c>
      <c r="I17" s="6">
        <v>3</v>
      </c>
      <c r="J17" s="8">
        <f t="shared" si="2"/>
        <v>577.35026920405949</v>
      </c>
      <c r="K17" s="2">
        <f t="shared" si="0"/>
        <v>17.320525396647181</v>
      </c>
      <c r="L17" s="7">
        <f t="shared" si="1"/>
        <v>3333.33</v>
      </c>
      <c r="M17" s="7">
        <f>H17</f>
        <v>3000</v>
      </c>
      <c r="N17" s="7">
        <f t="shared" si="3"/>
        <v>3000</v>
      </c>
    </row>
    <row r="18" spans="1:14" ht="42.75" customHeight="1" x14ac:dyDescent="0.2">
      <c r="A18" s="23">
        <v>7</v>
      </c>
      <c r="B18" s="4" t="s">
        <v>31</v>
      </c>
      <c r="C18" s="5" t="s">
        <v>18</v>
      </c>
      <c r="D18" s="24" t="s">
        <v>17</v>
      </c>
      <c r="E18" s="23">
        <v>1</v>
      </c>
      <c r="F18" s="7">
        <v>4000</v>
      </c>
      <c r="G18" s="7">
        <v>5000</v>
      </c>
      <c r="H18" s="7">
        <v>3500</v>
      </c>
      <c r="I18" s="6">
        <v>3</v>
      </c>
      <c r="J18" s="8">
        <f t="shared" si="2"/>
        <v>763.76261583688427</v>
      </c>
      <c r="K18" s="2">
        <f t="shared" si="0"/>
        <v>18.330288115854728</v>
      </c>
      <c r="L18" s="7">
        <f t="shared" si="1"/>
        <v>4166.67</v>
      </c>
      <c r="M18" s="7">
        <f>H18</f>
        <v>3500</v>
      </c>
      <c r="N18" s="7">
        <f t="shared" si="3"/>
        <v>3500</v>
      </c>
    </row>
    <row r="19" spans="1:14" ht="52.5" customHeight="1" x14ac:dyDescent="0.2">
      <c r="A19" s="23">
        <v>8</v>
      </c>
      <c r="B19" s="4" t="s">
        <v>32</v>
      </c>
      <c r="C19" s="5" t="s">
        <v>18</v>
      </c>
      <c r="D19" s="24" t="s">
        <v>17</v>
      </c>
      <c r="E19" s="6">
        <v>1</v>
      </c>
      <c r="F19" s="7">
        <v>4000</v>
      </c>
      <c r="G19" s="7">
        <v>3500</v>
      </c>
      <c r="H19" s="7">
        <v>3500</v>
      </c>
      <c r="I19" s="6">
        <v>3</v>
      </c>
      <c r="J19" s="8">
        <f t="shared" si="2"/>
        <v>288.67513462368038</v>
      </c>
      <c r="K19" s="2">
        <f t="shared" si="0"/>
        <v>7.8729510597812284</v>
      </c>
      <c r="L19" s="7">
        <f t="shared" si="1"/>
        <v>3666.67</v>
      </c>
      <c r="M19" s="7">
        <f>G19</f>
        <v>3500</v>
      </c>
      <c r="N19" s="7">
        <f t="shared" si="3"/>
        <v>3500</v>
      </c>
    </row>
    <row r="20" spans="1:14" ht="42.75" customHeight="1" x14ac:dyDescent="0.2">
      <c r="A20" s="23">
        <v>9</v>
      </c>
      <c r="B20" s="4" t="s">
        <v>33</v>
      </c>
      <c r="C20" s="5" t="s">
        <v>18</v>
      </c>
      <c r="D20" s="24" t="s">
        <v>17</v>
      </c>
      <c r="E20" s="6">
        <v>1</v>
      </c>
      <c r="F20" s="7">
        <v>9000</v>
      </c>
      <c r="G20" s="7">
        <v>8000</v>
      </c>
      <c r="H20" s="7">
        <v>9000</v>
      </c>
      <c r="I20" s="6">
        <v>3</v>
      </c>
      <c r="J20" s="8">
        <f t="shared" si="2"/>
        <v>577.35026920405949</v>
      </c>
      <c r="K20" s="2">
        <f t="shared" si="0"/>
        <v>6.6617313132271043</v>
      </c>
      <c r="L20" s="7">
        <f t="shared" si="1"/>
        <v>8666.67</v>
      </c>
      <c r="M20" s="7">
        <f>G20</f>
        <v>8000</v>
      </c>
      <c r="N20" s="7">
        <f t="shared" si="3"/>
        <v>8000</v>
      </c>
    </row>
    <row r="21" spans="1:14" ht="70.5" customHeight="1" x14ac:dyDescent="0.2">
      <c r="A21" s="23">
        <v>10</v>
      </c>
      <c r="B21" s="4" t="s">
        <v>34</v>
      </c>
      <c r="C21" s="5" t="s">
        <v>18</v>
      </c>
      <c r="D21" s="24" t="s">
        <v>17</v>
      </c>
      <c r="E21" s="23">
        <v>1</v>
      </c>
      <c r="F21" s="7">
        <v>3000</v>
      </c>
      <c r="G21" s="7">
        <v>3000</v>
      </c>
      <c r="H21" s="7">
        <v>3000</v>
      </c>
      <c r="I21" s="6">
        <v>3</v>
      </c>
      <c r="J21" s="8">
        <f t="shared" si="2"/>
        <v>0</v>
      </c>
      <c r="K21" s="2">
        <f t="shared" si="0"/>
        <v>0</v>
      </c>
      <c r="L21" s="7">
        <f t="shared" si="1"/>
        <v>3000</v>
      </c>
      <c r="M21" s="7">
        <f>H21</f>
        <v>3000</v>
      </c>
      <c r="N21" s="7">
        <f t="shared" si="3"/>
        <v>3000</v>
      </c>
    </row>
    <row r="22" spans="1:14" ht="45.75" customHeight="1" x14ac:dyDescent="0.2">
      <c r="A22" s="23">
        <v>11</v>
      </c>
      <c r="B22" s="4" t="s">
        <v>35</v>
      </c>
      <c r="C22" s="5" t="s">
        <v>18</v>
      </c>
      <c r="D22" s="24" t="s">
        <v>17</v>
      </c>
      <c r="E22" s="6">
        <v>1</v>
      </c>
      <c r="F22" s="7">
        <v>5000</v>
      </c>
      <c r="G22" s="7">
        <v>3500</v>
      </c>
      <c r="H22" s="7">
        <v>4000</v>
      </c>
      <c r="I22" s="6">
        <v>3</v>
      </c>
      <c r="J22" s="8">
        <f t="shared" si="2"/>
        <v>763.76261583688427</v>
      </c>
      <c r="K22" s="2">
        <f t="shared" si="0"/>
        <v>18.330288115854728</v>
      </c>
      <c r="L22" s="7">
        <f t="shared" si="1"/>
        <v>4166.67</v>
      </c>
      <c r="M22" s="7">
        <f>G22</f>
        <v>3500</v>
      </c>
      <c r="N22" s="7">
        <f t="shared" si="3"/>
        <v>3500</v>
      </c>
    </row>
    <row r="23" spans="1:14" ht="31.5" customHeight="1" x14ac:dyDescent="0.2">
      <c r="A23" s="23">
        <v>12</v>
      </c>
      <c r="B23" s="4" t="s">
        <v>36</v>
      </c>
      <c r="C23" s="5" t="s">
        <v>18</v>
      </c>
      <c r="D23" s="24" t="s">
        <v>17</v>
      </c>
      <c r="E23" s="6">
        <v>1</v>
      </c>
      <c r="F23" s="7">
        <v>5000</v>
      </c>
      <c r="G23" s="7">
        <v>4500</v>
      </c>
      <c r="H23" s="7">
        <v>5000</v>
      </c>
      <c r="I23" s="6">
        <v>3</v>
      </c>
      <c r="J23" s="8">
        <f t="shared" si="2"/>
        <v>288.67513462368038</v>
      </c>
      <c r="K23" s="2">
        <f t="shared" si="0"/>
        <v>5.9725931112438087</v>
      </c>
      <c r="L23" s="7">
        <f t="shared" si="1"/>
        <v>4833.33</v>
      </c>
      <c r="M23" s="7">
        <f>G23</f>
        <v>4500</v>
      </c>
      <c r="N23" s="7">
        <f t="shared" si="3"/>
        <v>4500</v>
      </c>
    </row>
    <row r="24" spans="1:14" ht="25.5" x14ac:dyDescent="0.2">
      <c r="A24" s="23">
        <v>13</v>
      </c>
      <c r="B24" s="4" t="s">
        <v>37</v>
      </c>
      <c r="C24" s="5" t="s">
        <v>18</v>
      </c>
      <c r="D24" s="24" t="s">
        <v>17</v>
      </c>
      <c r="E24" s="23">
        <v>1</v>
      </c>
      <c r="F24" s="7">
        <v>4000</v>
      </c>
      <c r="G24" s="7">
        <v>4500</v>
      </c>
      <c r="H24" s="7">
        <v>5000</v>
      </c>
      <c r="I24" s="6">
        <v>3</v>
      </c>
      <c r="J24" s="8">
        <f t="shared" ref="J24" si="4">SQRT(((SUM((POWER(F24-L24,2)),(POWER(G24-L24,2)),(POWER(H24-L24,2)))/(I24-1))))</f>
        <v>500</v>
      </c>
      <c r="K24" s="2">
        <f t="shared" si="0"/>
        <v>11.111111111111111</v>
      </c>
      <c r="L24" s="7">
        <f t="shared" si="1"/>
        <v>4500</v>
      </c>
      <c r="M24" s="7">
        <f>F24</f>
        <v>4000</v>
      </c>
      <c r="N24" s="7">
        <f t="shared" si="3"/>
        <v>4000</v>
      </c>
    </row>
    <row r="25" spans="1:14" ht="32.25" customHeight="1" x14ac:dyDescent="0.2">
      <c r="A25" s="23">
        <v>14</v>
      </c>
      <c r="B25" s="4" t="s">
        <v>38</v>
      </c>
      <c r="C25" s="5" t="s">
        <v>18</v>
      </c>
      <c r="D25" s="24" t="s">
        <v>17</v>
      </c>
      <c r="E25" s="23">
        <v>2</v>
      </c>
      <c r="F25" s="7">
        <v>1000</v>
      </c>
      <c r="G25" s="7">
        <v>1500</v>
      </c>
      <c r="H25" s="7">
        <v>1500</v>
      </c>
      <c r="I25" s="6">
        <v>3</v>
      </c>
      <c r="J25" s="8">
        <f>SQRT(((SUM((POWER(F25-L25,2)),(POWER(G25-L25,2)),(POWER(H25-L25,2)))/(I25-1))))</f>
        <v>288.67513462368038</v>
      </c>
      <c r="K25" s="2">
        <f t="shared" si="0"/>
        <v>21.650689223499089</v>
      </c>
      <c r="L25" s="7">
        <f t="shared" si="1"/>
        <v>1333.33</v>
      </c>
      <c r="M25" s="7">
        <f>F25</f>
        <v>1000</v>
      </c>
      <c r="N25" s="7">
        <f t="shared" si="3"/>
        <v>2000</v>
      </c>
    </row>
    <row r="26" spans="1:14" ht="30" customHeight="1" x14ac:dyDescent="0.2">
      <c r="A26" s="23">
        <v>15</v>
      </c>
      <c r="B26" s="4" t="s">
        <v>39</v>
      </c>
      <c r="C26" s="5" t="s">
        <v>18</v>
      </c>
      <c r="D26" s="24" t="s">
        <v>17</v>
      </c>
      <c r="E26" s="23">
        <v>5</v>
      </c>
      <c r="F26" s="7">
        <v>1000</v>
      </c>
      <c r="G26" s="7">
        <v>1000</v>
      </c>
      <c r="H26" s="7">
        <v>1000</v>
      </c>
      <c r="I26" s="6">
        <v>3</v>
      </c>
      <c r="J26" s="8">
        <f>SQRT(((SUM((POWER(F26-L26,2)),(POWER(G26-L26,2)),(POWER(H26-L26,2)))/(I26-1))))</f>
        <v>0</v>
      </c>
      <c r="K26" s="2">
        <f t="shared" si="0"/>
        <v>0</v>
      </c>
      <c r="L26" s="7">
        <f t="shared" si="1"/>
        <v>1000</v>
      </c>
      <c r="M26" s="7">
        <f>H26</f>
        <v>1000</v>
      </c>
      <c r="N26" s="7">
        <f t="shared" si="3"/>
        <v>5000</v>
      </c>
    </row>
    <row r="27" spans="1:14" ht="27.75" customHeight="1" x14ac:dyDescent="0.2">
      <c r="A27" s="23">
        <v>16</v>
      </c>
      <c r="B27" s="9" t="s">
        <v>40</v>
      </c>
      <c r="C27" s="5" t="s">
        <v>18</v>
      </c>
      <c r="D27" s="24" t="s">
        <v>17</v>
      </c>
      <c r="E27" s="23">
        <v>2</v>
      </c>
      <c r="F27" s="7">
        <v>1000</v>
      </c>
      <c r="G27" s="7">
        <v>1000</v>
      </c>
      <c r="H27" s="7">
        <v>1000</v>
      </c>
      <c r="I27" s="6">
        <v>3</v>
      </c>
      <c r="J27" s="8">
        <f t="shared" ref="J27" si="5">SQRT(((SUM((POWER(F27-L27,2)),(POWER(G27-L27,2)),(POWER(H27-L27,2)))/(I27-1))))</f>
        <v>0</v>
      </c>
      <c r="K27" s="2">
        <f t="shared" ref="K27" si="6">(J27*100)/L27</f>
        <v>0</v>
      </c>
      <c r="L27" s="7">
        <f t="shared" si="1"/>
        <v>1000</v>
      </c>
      <c r="M27" s="7">
        <f>H27</f>
        <v>1000</v>
      </c>
      <c r="N27" s="7">
        <f t="shared" si="3"/>
        <v>2000</v>
      </c>
    </row>
    <row r="28" spans="1:14" ht="24" customHeight="1" x14ac:dyDescent="0.2">
      <c r="A28" s="10"/>
      <c r="D28" s="12"/>
      <c r="E28" s="13" t="s">
        <v>8</v>
      </c>
      <c r="F28" s="7">
        <f>E12*F12+E13*F13+E14*F14+E15*F15+E16*F16+E17*F17+E18*F18+E19*F19+E20*F20+E21*F21+E22*F22+E23*F23+E24*F24+E25*F25+E26*F26+E27*F27</f>
        <v>71000</v>
      </c>
      <c r="G28" s="7">
        <f>E12*G12+E13*G13+E14*G14+E15*G15+E16*G16+E17*G17+E18*G18+E19*G19+E20*G20+E21*G21+E22*G22+E23*G23+E24*G24+E25*G25+E26*G26+E27*G27</f>
        <v>65500</v>
      </c>
      <c r="H28" s="7">
        <f>E12*H12+E13*H13+E14*H14+E15*H15+E16*H16+E17*H17+E18*H18+E19*H19+E20*H20+E21*H21+E22*H22+E23*H23+E24*H24+E25*H25+E26*H26+E27*H27</f>
        <v>67000</v>
      </c>
      <c r="J28" s="12"/>
      <c r="K28" s="12" t="s">
        <v>13</v>
      </c>
      <c r="L28" s="33" t="s">
        <v>8</v>
      </c>
      <c r="M28" s="32"/>
      <c r="N28" s="21">
        <f>SUM(N12:N27)</f>
        <v>61500</v>
      </c>
    </row>
    <row r="29" spans="1:14" x14ac:dyDescent="0.2">
      <c r="A29" s="10"/>
      <c r="J29" s="14"/>
      <c r="K29" s="14" t="s">
        <v>13</v>
      </c>
      <c r="L29" s="14"/>
      <c r="M29" s="14"/>
      <c r="N29" s="15"/>
    </row>
    <row r="30" spans="1:14" ht="15.75" customHeight="1" x14ac:dyDescent="0.2">
      <c r="A30" s="42" t="s">
        <v>48</v>
      </c>
      <c r="B30" s="43"/>
      <c r="C30" s="43"/>
      <c r="D30" s="43"/>
      <c r="E30" s="43"/>
      <c r="F30" s="43"/>
      <c r="G30" s="43"/>
      <c r="H30" s="43"/>
      <c r="I30" s="43"/>
      <c r="J30" s="25"/>
      <c r="K30" s="16"/>
      <c r="L30" s="16"/>
      <c r="M30" s="31"/>
      <c r="N30" s="17" t="s">
        <v>13</v>
      </c>
    </row>
    <row r="31" spans="1:14" x14ac:dyDescent="0.2">
      <c r="A31" s="43"/>
      <c r="B31" s="43"/>
      <c r="C31" s="43"/>
      <c r="D31" s="43"/>
      <c r="E31" s="43"/>
      <c r="F31" s="43"/>
      <c r="G31" s="43"/>
      <c r="H31" s="43"/>
      <c r="I31" s="43"/>
      <c r="J31" s="14"/>
      <c r="K31" s="14"/>
      <c r="L31" s="14"/>
      <c r="M31" s="14"/>
      <c r="N31" s="14"/>
    </row>
    <row r="32" spans="1:14" x14ac:dyDescent="0.2">
      <c r="A32" s="28" t="s">
        <v>49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1:14" x14ac:dyDescent="0.2">
      <c r="N33" s="11" t="s">
        <v>12</v>
      </c>
    </row>
    <row r="34" spans="1:14" x14ac:dyDescent="0.2">
      <c r="A34" s="39" t="s">
        <v>41</v>
      </c>
      <c r="B34" s="39"/>
    </row>
    <row r="35" spans="1:14" x14ac:dyDescent="0.2">
      <c r="A35" s="41" t="s">
        <v>9</v>
      </c>
      <c r="B35" s="41"/>
      <c r="C35" s="41"/>
      <c r="D35" s="41"/>
    </row>
    <row r="36" spans="1:14" ht="20.25" customHeight="1" x14ac:dyDescent="0.2">
      <c r="A36" s="40" t="s">
        <v>42</v>
      </c>
      <c r="B36" s="40"/>
      <c r="C36" s="40"/>
      <c r="D36" s="40"/>
    </row>
    <row r="37" spans="1:14" x14ac:dyDescent="0.2">
      <c r="A37" s="38" t="s">
        <v>10</v>
      </c>
      <c r="B37" s="38"/>
      <c r="C37" s="38"/>
      <c r="D37" s="38"/>
    </row>
    <row r="38" spans="1:14" x14ac:dyDescent="0.2">
      <c r="I38" s="29"/>
      <c r="J38" s="29"/>
    </row>
  </sheetData>
  <mergeCells count="27">
    <mergeCell ref="A7:N7"/>
    <mergeCell ref="A8:N8"/>
    <mergeCell ref="C10:C11"/>
    <mergeCell ref="L1:N1"/>
    <mergeCell ref="F1:H1"/>
    <mergeCell ref="K2:N2"/>
    <mergeCell ref="A6:B6"/>
    <mergeCell ref="F2:H2"/>
    <mergeCell ref="A3:N3"/>
    <mergeCell ref="A4:B4"/>
    <mergeCell ref="D4:N4"/>
    <mergeCell ref="D6:N6"/>
    <mergeCell ref="L10:L11"/>
    <mergeCell ref="N10:N11"/>
    <mergeCell ref="E10:E11"/>
    <mergeCell ref="D10:D11"/>
    <mergeCell ref="M10:M11"/>
    <mergeCell ref="K10:K11"/>
    <mergeCell ref="A10:A11"/>
    <mergeCell ref="A37:D37"/>
    <mergeCell ref="A34:B34"/>
    <mergeCell ref="A36:D36"/>
    <mergeCell ref="A35:D35"/>
    <mergeCell ref="A30:I31"/>
    <mergeCell ref="F10:I10"/>
    <mergeCell ref="B10:B11"/>
    <mergeCell ref="J10:J11"/>
  </mergeCells>
  <phoneticPr fontId="2" type="noConversion"/>
  <pageMargins left="0.7" right="0.7" top="0.75" bottom="0.75" header="0.3" footer="0.3"/>
  <pageSetup paperSize="9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L19" sqref="L19"/>
    </sheetView>
  </sheetViews>
  <sheetFormatPr defaultColWidth="10.875" defaultRowHeight="12.75" x14ac:dyDescent="0.2"/>
  <cols>
    <col min="1" max="1" width="10.875" style="22"/>
    <col min="2" max="2" width="10.875" style="1"/>
    <col min="3" max="3" width="10.875" style="19"/>
    <col min="4" max="16384" width="10.875" style="1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Бухгалтер</cp:lastModifiedBy>
  <cp:lastPrinted>2026-05-20T08:55:10Z</cp:lastPrinted>
  <dcterms:created xsi:type="dcterms:W3CDTF">2023-02-03T13:24:35Z</dcterms:created>
  <dcterms:modified xsi:type="dcterms:W3CDTF">2026-05-20T08:55:18Z</dcterms:modified>
</cp:coreProperties>
</file>