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Янтикова\74\Поставка сантехники ЭМ\"/>
    </mc:Choice>
  </mc:AlternateContent>
  <bookViews>
    <workbookView xWindow="360" yWindow="15" windowWidth="20730" windowHeight="972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N41" i="1" l="1"/>
  <c r="K13" i="1" l="1"/>
  <c r="M21" i="1"/>
  <c r="N21" i="1" s="1"/>
  <c r="M18" i="1"/>
  <c r="N18" i="1" s="1"/>
  <c r="N16" i="1"/>
  <c r="N25" i="1"/>
  <c r="M14" i="1"/>
  <c r="N14" i="1" s="1"/>
  <c r="M25" i="1"/>
  <c r="M24" i="1"/>
  <c r="N24" i="1" s="1"/>
  <c r="M23" i="1"/>
  <c r="N23" i="1" s="1"/>
  <c r="M22" i="1"/>
  <c r="N22" i="1" s="1"/>
  <c r="M20" i="1"/>
  <c r="N20" i="1" s="1"/>
  <c r="M19" i="1"/>
  <c r="N19" i="1" s="1"/>
  <c r="M17" i="1"/>
  <c r="N17" i="1" s="1"/>
  <c r="M16" i="1"/>
  <c r="M15" i="1"/>
  <c r="N15" i="1" s="1"/>
  <c r="M13" i="1"/>
  <c r="N13" i="1" s="1"/>
  <c r="K40" i="1" l="1"/>
  <c r="J40" i="1"/>
  <c r="K39" i="1"/>
  <c r="J39" i="1"/>
  <c r="K38" i="1"/>
  <c r="J38" i="1"/>
  <c r="K37" i="1"/>
  <c r="J37" i="1"/>
  <c r="K36" i="1"/>
  <c r="J36" i="1"/>
  <c r="K35" i="1"/>
  <c r="J35" i="1"/>
  <c r="K34" i="1"/>
  <c r="J34" i="1"/>
  <c r="K33" i="1"/>
  <c r="J33" i="1"/>
  <c r="K32" i="1"/>
  <c r="J32" i="1"/>
  <c r="K31" i="1"/>
  <c r="J31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J13" i="1"/>
  <c r="L17" i="1" l="1"/>
  <c r="L23" i="1"/>
  <c r="L29" i="1"/>
  <c r="L35" i="1"/>
  <c r="L14" i="1"/>
  <c r="L18" i="1"/>
  <c r="L20" i="1"/>
  <c r="L26" i="1"/>
  <c r="L32" i="1"/>
  <c r="L38" i="1"/>
  <c r="L24" i="1"/>
  <c r="L30" i="1"/>
  <c r="L36" i="1"/>
  <c r="L13" i="1"/>
  <c r="L19" i="1"/>
  <c r="L25" i="1"/>
  <c r="L31" i="1"/>
  <c r="L37" i="1"/>
  <c r="L15" i="1"/>
  <c r="L21" i="1"/>
  <c r="L27" i="1"/>
  <c r="L33" i="1"/>
  <c r="L39" i="1"/>
  <c r="L16" i="1"/>
  <c r="L22" i="1"/>
  <c r="L28" i="1"/>
  <c r="L34" i="1"/>
  <c r="L40" i="1"/>
</calcChain>
</file>

<file path=xl/sharedStrings.xml><?xml version="1.0" encoding="utf-8"?>
<sst xmlns="http://schemas.openxmlformats.org/spreadsheetml/2006/main" count="53" uniqueCount="41">
  <si>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</si>
  <si>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</si>
  <si>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</si>
  <si>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Обоснование и расчет начальной максимальной цены</t>
  </si>
  <si>
    <t>№ п/п</t>
  </si>
  <si>
    <t>Предмет закупки</t>
  </si>
  <si>
    <t>Кол - во</t>
  </si>
  <si>
    <t>Ед. изм.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</si>
  <si>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</si>
  <si>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</si>
  <si>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</si>
  <si>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ИТОГО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</si>
  <si>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</si>
  <si>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</si>
  <si>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</si>
  <si>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</si>
  <si>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специались по закупкам</t>
  </si>
  <si>
    <t>шт</t>
  </si>
  <si>
    <t>Радиатор стальной панельный STEEL 22/500/1500 БП 3285Вт</t>
  </si>
  <si>
    <t>Кран шаровой лат.никелированный 11б27п1 Ду15 Ру40 (1/2') ВР/ВР бабочка</t>
  </si>
  <si>
    <t>Клапан запорно-балансировочный прямой 1/2</t>
  </si>
  <si>
    <t>Муфта комбинированная 25x1/2' НР полипропиленовая PPR белая</t>
  </si>
  <si>
    <t>Муфта комбинированная 25x3/4' ВР полипропиленовая PPR белая</t>
  </si>
  <si>
    <t>Тройник переходной 25х20х25 полипропиленовый PPR белый</t>
  </si>
  <si>
    <t>Труба полипропиленовая 25x4.2 SDR 6 PN 20 PPR белая, хлыст 2м</t>
  </si>
  <si>
    <t>Труба полипропиленовая 20x3.4 SDR 6 PN 20 PPR белая, хлыст 2м</t>
  </si>
  <si>
    <t>Унитаз-компакт в комплекте с арматурой НП кнопка, сиденьем, крепежом</t>
  </si>
  <si>
    <t>Сифон ЮНИКОРН для душевого поддона прямоточный плоский  с выпуском 1  1/2  нерж. чашка, гибкий отвод 40*40/50</t>
  </si>
  <si>
    <t>Смеситель для душ.поддона D-LIN в комплекте с лейкой на душ.шланге</t>
  </si>
  <si>
    <t>Поставка сантехнических товаров</t>
  </si>
  <si>
    <t>(указывается полное наименование учреждения)</t>
  </si>
  <si>
    <t>Государственное бюджетное дошкольное образовательное учреждение детский сад №74 общеразвивающего вида Калининского района Санкт-Петербурга</t>
  </si>
  <si>
    <t>Минимальная цена</t>
  </si>
  <si>
    <t>Общая стоимость товаров,работ,услуг (тыс. руб)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</si>
  <si>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</si>
  <si>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</si>
  <si>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</si>
  <si>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</si>
  <si>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</si>
  <si>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Каркасная подставка для душевого поддона ВИЗ ANTIKA 90x90x15 см КР-900</t>
  </si>
  <si>
    <t>Поддон стальной ANTIKA 90х90х15 слив D-52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</si>
</sst>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11" x14ac:knownFonts="1">
    <font>
      <sz val="11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Protection="0"/>
  </cellStyleXfs>
  <cellXfs count="87">
    <xf numFmtId="0" fontId="0" fillId="0" borderId="0" xfId="0"/>
    <xf numFmtId="0" fontId="2" fillId="0" borderId="0" xfId="0" applyFont="1" applyAlignment="1" applyProtection="1">
      <alignment horizontal="justify" vertical="center"/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9" fontId="4" fillId="0" borderId="1" xfId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 shrinkToFit="1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/>
      <protection locked="0" hidden="1"/>
    </xf>
    <xf numFmtId="2" fontId="5" fillId="0" borderId="4" xfId="0" applyNumberFormat="1" applyFont="1" applyBorder="1" applyAlignment="1" applyProtection="1">
      <alignment horizontal="center" vertical="center" wrapText="1"/>
      <protection locked="0" hidden="1"/>
    </xf>
    <xf numFmtId="2" fontId="5" fillId="0" borderId="1" xfId="0" applyNumberFormat="1" applyFont="1" applyBorder="1" applyAlignment="1" applyProtection="1">
      <alignment horizontal="center" vertical="center" wrapText="1"/>
      <protection locked="0" hidden="1"/>
    </xf>
    <xf numFmtId="4" fontId="2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/>
    <xf numFmtId="9" fontId="2" fillId="0" borderId="1" xfId="1" applyNumberFormat="1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/>
    <xf numFmtId="9" fontId="3" fillId="0" borderId="0" xfId="1" applyNumberFormat="1" applyFont="1"/>
    <xf numFmtId="0" fontId="1" fillId="2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Protection="1">
      <protection locked="0"/>
    </xf>
    <xf numFmtId="0" fontId="6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 shrinkToFit="1"/>
    </xf>
    <xf numFmtId="9" fontId="9" fillId="0" borderId="1" xfId="1" applyFont="1" applyBorder="1" applyAlignment="1">
      <alignment horizontal="center" vertical="top" wrapText="1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/>
    <xf numFmtId="0" fontId="10" fillId="0" borderId="0" xfId="0" applyFont="1"/>
    <xf numFmtId="0" fontId="1" fillId="0" borderId="0" xfId="0" applyFont="1" applyProtection="1">
      <protection locked="0"/>
    </xf>
    <xf numFmtId="0" fontId="1" fillId="0" borderId="7" xfId="0" applyFont="1" applyBorder="1" applyProtection="1">
      <protection locked="0"/>
    </xf>
    <xf numFmtId="0" fontId="7" fillId="0" borderId="1" xfId="0" applyFont="1" applyBorder="1"/>
    <xf numFmtId="0" fontId="10" fillId="0" borderId="1" xfId="0" applyFont="1" applyBorder="1"/>
    <xf numFmtId="165" fontId="4" fillId="0" borderId="1" xfId="0" applyNumberFormat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" fontId="5" fillId="0" borderId="6" xfId="0" applyNumberFormat="1" applyFont="1" applyBorder="1" applyAlignment="1" applyProtection="1">
      <alignment horizontal="center" vertical="center"/>
      <protection locked="0" hidden="1"/>
    </xf>
    <xf numFmtId="2" fontId="5" fillId="0" borderId="10" xfId="0" applyNumberFormat="1" applyFont="1" applyBorder="1" applyAlignment="1" applyProtection="1">
      <alignment horizontal="center" vertical="center" wrapText="1"/>
      <protection locked="0" hidden="1"/>
    </xf>
    <xf numFmtId="2" fontId="5" fillId="0" borderId="6" xfId="0" applyNumberFormat="1" applyFont="1" applyBorder="1" applyAlignment="1" applyProtection="1">
      <alignment horizontal="center" vertical="center" wrapText="1"/>
      <protection locked="0" hidden="1"/>
    </xf>
    <xf numFmtId="4" fontId="2" fillId="0" borderId="6" xfId="0" applyNumberFormat="1" applyFont="1" applyBorder="1" applyAlignment="1">
      <alignment horizontal="center" vertical="center" wrapText="1" shrinkToFit="1"/>
    </xf>
    <xf numFmtId="164" fontId="2" fillId="0" borderId="6" xfId="0" applyNumberFormat="1" applyFont="1" applyBorder="1"/>
    <xf numFmtId="9" fontId="2" fillId="0" borderId="6" xfId="1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4" fontId="2" fillId="0" borderId="2" xfId="0" applyNumberFormat="1" applyFont="1" applyBorder="1" applyAlignment="1">
      <alignment horizontal="center" vertical="center" wrapText="1" shrinkToFit="1"/>
    </xf>
    <xf numFmtId="164" fontId="2" fillId="0" borderId="2" xfId="0" applyNumberFormat="1" applyFont="1" applyBorder="1"/>
    <xf numFmtId="9" fontId="2" fillId="0" borderId="2" xfId="1" applyNumberFormat="1" applyFont="1" applyBorder="1"/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Protection="1">
      <protection locked="0"/>
    </xf>
    <xf numFmtId="9" fontId="3" fillId="0" borderId="13" xfId="1" applyNumberFormat="1" applyFont="1" applyBorder="1" applyProtection="1">
      <protection locked="0"/>
    </xf>
    <xf numFmtId="0" fontId="7" fillId="0" borderId="13" xfId="0" applyFont="1" applyBorder="1" applyAlignment="1">
      <alignment horizontal="center"/>
    </xf>
    <xf numFmtId="0" fontId="3" fillId="0" borderId="14" xfId="0" applyFont="1" applyBorder="1"/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/>
    </xf>
  </cellXfs>
  <cellStyles count="2">
    <cellStyle name="Обычный" xfId="0" builtinId="0"/>
    <cellStyle name="Процентный" xfId="1" builtinId="5"/>
  </cellStyles>
  <dxfs count="1">
    <dxf>
      <fill>
        <patternFill patternType="solid">
          <fgColor indexed="2"/>
          <bgColor indexed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85725</xdr:colOff>
      <xdr:row>11</xdr:row>
      <xdr:rowOff>400050</xdr:rowOff>
    </xdr:from>
    <xdr:ext cx="788034" cy="273050"/>
    <xdr:pic>
      <xdr:nvPicPr>
        <xdr:cNvPr id="31" name="Рисунок 30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7581899" y="3448050"/>
          <a:ext cx="788034" cy="2730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10</xdr:col>
      <xdr:colOff>19050</xdr:colOff>
      <xdr:row>11</xdr:row>
      <xdr:rowOff>371475</xdr:rowOff>
    </xdr:from>
    <xdr:ext cx="1389380" cy="471170"/>
    <xdr:pic>
      <xdr:nvPicPr>
        <xdr:cNvPr id="35" name="Рисунок 34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5;&#1060;&#1061;&#1044;\2022\&#1041;&#1102;&#1076;&#1078;&#1077;&#1090;%202022\&#1055;&#1060;&#1061;&#1044;%2074%20&#1085;&#1072;%202021%20&#1075;&#1086;&#1076;.&#1089;%20&#1080;&#1085;&#1090;&#1077;&#1088;&#1085;&#1077;&#1090;&#1086;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Служебный"/>
      <sheetName val="Реестр_цен"/>
      <sheetName val="Расчет"/>
      <sheetName val="Свод ПФХД"/>
      <sheetName val="ПФХД"/>
      <sheetName val="221-интернет"/>
      <sheetName val="221-связь ПЭО"/>
      <sheetName val="221-1"/>
      <sheetName val="221-связь инд"/>
      <sheetName val="221-2"/>
      <sheetName val="221-3"/>
      <sheetName val="221-4"/>
      <sheetName val="221-5"/>
      <sheetName val="222 служебн. разъезды"/>
      <sheetName val="222 - ВР 244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5 - обсл. инж. сетей"/>
      <sheetName val="225 -прачечное"/>
      <sheetName val="225 - холод"/>
      <sheetName val="225 - водонагреватели"/>
      <sheetName val="225 - бытовые отходы"/>
      <sheetName val="225 крупногаб"/>
      <sheetName val="225 - Дератизация ДОУ"/>
      <sheetName val="225 -огнетушители"/>
      <sheetName val="225 - КСОБ"/>
      <sheetName val="225 -АРМ"/>
      <sheetName val="225 СЭС"/>
      <sheetName val="225 сан 1"/>
      <sheetName val="225 сан 2"/>
      <sheetName val="225 сан 3"/>
      <sheetName val="225 - инд"/>
      <sheetName val="226 Техотчет"/>
      <sheetName val="226-1"/>
      <sheetName val="226-2"/>
      <sheetName val="226 - охрана ЧОП"/>
      <sheetName val="226 Профосмотр"/>
      <sheetName val="226 прочие"/>
      <sheetName val="226 Обучение"/>
      <sheetName val="310 мед. оборудование"/>
      <sheetName val="341 Мед. товары"/>
      <sheetName val="224,227,228-инд"/>
      <sheetName val="310-353 инд"/>
      <sheetName val="310 Мебель"/>
      <sheetName val="310 Оборудование"/>
      <sheetName val="310 Тех. средства ПК"/>
      <sheetName val="345 Мягкий инвентарь"/>
      <sheetName val="346 хоз. тов."/>
      <sheetName val="346 Канцелярия 1"/>
      <sheetName val="346 Посуда"/>
      <sheetName val="346 Офис. бум"/>
      <sheetName val="346 компл."/>
      <sheetName val="352 Поставка лицен"/>
      <sheetName val="346 Поставка песка"/>
      <sheetName val="291 (налоги)"/>
      <sheetName val="346 Туал. бум."/>
      <sheetName val="мамочк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topLeftCell="A7" zoomScale="85" zoomScaleNormal="85" workbookViewId="0">
      <selection activeCell="B23" sqref="B23"/>
    </sheetView>
  </sheetViews>
  <sheetFormatPr defaultColWidth="10" defaultRowHeight="15" x14ac:dyDescent="0.25"/>
  <cols>
    <col min="1" max="1" width="5.28515625" style="41" customWidth="1"/>
    <col min="2" max="2" width="32.5703125" style="41" customWidth="1"/>
    <col min="3" max="3" width="7.7109375" style="42" customWidth="1"/>
    <col min="4" max="4" width="6.85546875" style="41" customWidth="1"/>
    <col min="5" max="5" width="11.7109375" style="41" customWidth="1"/>
    <col min="6" max="6" width="11.42578125" style="41" customWidth="1"/>
    <col min="7" max="7" width="11.140625" style="41" customWidth="1"/>
    <col min="8" max="9" width="11.28515625" style="41" customWidth="1"/>
    <col min="10" max="10" width="18" style="41" customWidth="1"/>
    <col min="11" max="11" width="22.140625" style="41" customWidth="1"/>
    <col min="12" max="12" width="16.85546875" style="41" customWidth="1"/>
    <col min="13" max="13" width="10.7109375" style="50" bestFit="1" customWidth="1"/>
    <col min="14" max="14" width="18.28515625" style="41" customWidth="1"/>
    <col min="15" max="16384" width="10" style="41"/>
  </cols>
  <sheetData>
    <row r="1" spans="1:14" ht="3.75" customHeight="1" x14ac:dyDescent="0.25">
      <c r="A1" s="39"/>
      <c r="B1" s="39"/>
      <c r="C1" s="40"/>
      <c r="D1" s="39"/>
      <c r="E1" s="1"/>
      <c r="F1" s="39"/>
      <c r="G1" s="39"/>
      <c r="H1" s="39"/>
      <c r="I1" s="39"/>
      <c r="J1" s="39"/>
      <c r="K1" s="39"/>
      <c r="L1" s="39"/>
    </row>
    <row r="2" spans="1:14" ht="31.5" customHeight="1" x14ac:dyDescent="0.25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1:14" ht="3.75" customHeight="1" x14ac:dyDescent="0.25">
      <c r="A3" s="39"/>
      <c r="B3" s="39"/>
      <c r="C3" s="40"/>
      <c r="D3" s="39"/>
      <c r="E3" s="35"/>
      <c r="F3" s="35"/>
      <c r="G3" s="35"/>
      <c r="H3" s="35"/>
      <c r="I3" s="35"/>
      <c r="J3" s="35"/>
      <c r="K3" s="35"/>
      <c r="L3" s="35"/>
    </row>
    <row r="4" spans="1:14" ht="25.5" customHeight="1" x14ac:dyDescent="0.25">
      <c r="A4" s="83" t="s">
        <v>29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4" x14ac:dyDescent="0.25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33" customHeight="1" x14ac:dyDescent="0.25">
      <c r="A6" s="85" t="s">
        <v>31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4" ht="14.25" customHeight="1" x14ac:dyDescent="0.25">
      <c r="A7" s="86" t="s">
        <v>30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</row>
    <row r="8" spans="1:14" x14ac:dyDescent="0.25">
      <c r="E8" s="2"/>
      <c r="F8" s="2"/>
      <c r="G8" s="2"/>
      <c r="H8" s="2"/>
      <c r="I8" s="2"/>
      <c r="J8" s="2"/>
      <c r="K8" s="2"/>
      <c r="L8" s="2"/>
    </row>
    <row r="9" spans="1:14" ht="18.75" customHeight="1" x14ac:dyDescent="0.25">
      <c r="A9" s="77" t="s">
        <v>2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</row>
    <row r="10" spans="1:14" ht="4.5" customHeight="1" x14ac:dyDescent="0.25">
      <c r="E10" s="3"/>
      <c r="F10" s="43"/>
      <c r="G10" s="43"/>
      <c r="H10" s="43"/>
    </row>
    <row r="11" spans="1:14" ht="15.75" customHeight="1" x14ac:dyDescent="0.25">
      <c r="A11" s="78" t="s">
        <v>3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51"/>
      <c r="N11" s="47"/>
    </row>
    <row r="12" spans="1:14" s="44" customFormat="1" ht="83.25" customHeight="1" x14ac:dyDescent="0.2">
      <c r="A12" s="4" t="s">
        <v>4</v>
      </c>
      <c r="B12" s="5" t="s">
        <v>5</v>
      </c>
      <c r="C12" s="5" t="s">
        <v>6</v>
      </c>
      <c r="D12" s="5" t="s">
        <v>7</v>
      </c>
      <c r="E12" s="5" t="s">
        <v>34</v>
      </c>
      <c r="F12" s="5" t="s">
        <v>35</v>
      </c>
      <c r="G12" s="5" t="s">
        <v>36</v>
      </c>
      <c r="H12" s="5" t="s">
        <v>37</v>
      </c>
      <c r="I12" s="5" t="s">
        <v>38</v>
      </c>
      <c r="J12" s="5" t="s">
        <v>8</v>
      </c>
      <c r="K12" s="6" t="s">
        <v>9</v>
      </c>
      <c r="L12" s="7" t="s">
        <v>10</v>
      </c>
      <c r="M12" s="37" t="s">
        <v>32</v>
      </c>
      <c r="N12" s="38" t="s">
        <v>33</v>
      </c>
    </row>
    <row r="13" spans="1:14" s="44" customFormat="1" ht="30" customHeight="1" x14ac:dyDescent="0.2">
      <c r="A13" s="4">
        <v>1</v>
      </c>
      <c r="B13" s="63" t="s">
        <v>18</v>
      </c>
      <c r="C13" s="64">
        <v>16</v>
      </c>
      <c r="D13" s="5" t="s">
        <v>17</v>
      </c>
      <c r="E13" s="49">
        <v>11224.9</v>
      </c>
      <c r="F13" s="49">
        <v>10793.18</v>
      </c>
      <c r="G13" s="49">
        <v>11200</v>
      </c>
      <c r="H13" s="5"/>
      <c r="I13" s="5"/>
      <c r="J13" s="9">
        <f t="shared" ref="J13:J25" si="0">F13</f>
        <v>10793.18</v>
      </c>
      <c r="K13" s="11">
        <f t="shared" ref="K13:K40" si="1">STDEV(E13:I13)</f>
        <v>242.38560215766364</v>
      </c>
      <c r="L13" s="12">
        <f t="shared" ref="L13:L40" si="2">K13/J13</f>
        <v>2.2457292675343469E-2</v>
      </c>
      <c r="M13" s="52">
        <f>F13</f>
        <v>10793.18</v>
      </c>
      <c r="N13" s="48">
        <f t="shared" ref="N13:N25" si="3">M13*C13</f>
        <v>172690.88</v>
      </c>
    </row>
    <row r="14" spans="1:14" s="44" customFormat="1" ht="38.25" customHeight="1" x14ac:dyDescent="0.2">
      <c r="A14" s="4">
        <v>2</v>
      </c>
      <c r="B14" s="63" t="s">
        <v>19</v>
      </c>
      <c r="C14" s="64">
        <v>12</v>
      </c>
      <c r="D14" s="5" t="s">
        <v>17</v>
      </c>
      <c r="E14" s="49">
        <v>314.61</v>
      </c>
      <c r="F14" s="49">
        <v>302.51</v>
      </c>
      <c r="G14" s="49">
        <v>314</v>
      </c>
      <c r="H14" s="5"/>
      <c r="I14" s="5"/>
      <c r="J14" s="9">
        <f t="shared" si="0"/>
        <v>302.51</v>
      </c>
      <c r="K14" s="11">
        <f t="shared" si="1"/>
        <v>6.8166731866309584</v>
      </c>
      <c r="L14" s="12">
        <f t="shared" si="2"/>
        <v>2.2533711899213112E-2</v>
      </c>
      <c r="M14" s="52">
        <f>F14</f>
        <v>302.51</v>
      </c>
      <c r="N14" s="48">
        <f t="shared" si="3"/>
        <v>3630.12</v>
      </c>
    </row>
    <row r="15" spans="1:14" s="44" customFormat="1" ht="30" customHeight="1" x14ac:dyDescent="0.2">
      <c r="A15" s="4">
        <v>3</v>
      </c>
      <c r="B15" s="63" t="s">
        <v>20</v>
      </c>
      <c r="C15" s="64">
        <v>12</v>
      </c>
      <c r="D15" s="5" t="s">
        <v>17</v>
      </c>
      <c r="E15" s="49">
        <v>757.05</v>
      </c>
      <c r="F15" s="49">
        <v>727.93</v>
      </c>
      <c r="G15" s="49">
        <v>755</v>
      </c>
      <c r="H15" s="5"/>
      <c r="I15" s="5"/>
      <c r="J15" s="9">
        <f t="shared" si="0"/>
        <v>727.93</v>
      </c>
      <c r="K15" s="11">
        <f t="shared" si="1"/>
        <v>16.253008952190989</v>
      </c>
      <c r="L15" s="12">
        <f t="shared" si="2"/>
        <v>2.2327708642576882E-2</v>
      </c>
      <c r="M15" s="52">
        <f>F15</f>
        <v>727.93</v>
      </c>
      <c r="N15" s="48">
        <f t="shared" si="3"/>
        <v>8735.16</v>
      </c>
    </row>
    <row r="16" spans="1:14" s="44" customFormat="1" ht="30" customHeight="1" x14ac:dyDescent="0.2">
      <c r="A16" s="4">
        <v>4</v>
      </c>
      <c r="B16" s="63" t="s">
        <v>21</v>
      </c>
      <c r="C16" s="64">
        <v>12</v>
      </c>
      <c r="D16" s="5" t="s">
        <v>17</v>
      </c>
      <c r="E16" s="49">
        <v>104.14</v>
      </c>
      <c r="F16" s="49">
        <v>100.14</v>
      </c>
      <c r="G16" s="49">
        <v>102</v>
      </c>
      <c r="H16" s="5"/>
      <c r="I16" s="5"/>
      <c r="J16" s="9">
        <f t="shared" si="0"/>
        <v>100.14</v>
      </c>
      <c r="K16" s="11">
        <f t="shared" si="1"/>
        <v>2.0016326669330047</v>
      </c>
      <c r="L16" s="12">
        <f t="shared" si="2"/>
        <v>1.9988342989145244E-2</v>
      </c>
      <c r="M16" s="52">
        <f>F16</f>
        <v>100.14</v>
      </c>
      <c r="N16" s="48">
        <f t="shared" si="3"/>
        <v>1201.68</v>
      </c>
    </row>
    <row r="17" spans="1:14" s="44" customFormat="1" ht="30" customHeight="1" x14ac:dyDescent="0.2">
      <c r="A17" s="4">
        <v>5</v>
      </c>
      <c r="B17" s="63" t="s">
        <v>22</v>
      </c>
      <c r="C17" s="64">
        <v>12</v>
      </c>
      <c r="D17" s="5" t="s">
        <v>17</v>
      </c>
      <c r="E17" s="49">
        <v>107.72</v>
      </c>
      <c r="F17" s="49">
        <v>103.57</v>
      </c>
      <c r="G17" s="49">
        <v>105</v>
      </c>
      <c r="H17" s="5"/>
      <c r="I17" s="5"/>
      <c r="J17" s="9">
        <f t="shared" si="0"/>
        <v>103.57</v>
      </c>
      <c r="K17" s="11">
        <f t="shared" si="1"/>
        <v>2.1081508484925857</v>
      </c>
      <c r="L17" s="12">
        <f t="shared" si="2"/>
        <v>2.0354840672903215E-2</v>
      </c>
      <c r="M17" s="52">
        <f>F17</f>
        <v>103.57</v>
      </c>
      <c r="N17" s="48">
        <f t="shared" si="3"/>
        <v>1242.8399999999999</v>
      </c>
    </row>
    <row r="18" spans="1:14" s="44" customFormat="1" ht="30" customHeight="1" x14ac:dyDescent="0.2">
      <c r="A18" s="4">
        <v>6</v>
      </c>
      <c r="B18" s="63" t="s">
        <v>23</v>
      </c>
      <c r="C18" s="64">
        <v>12</v>
      </c>
      <c r="D18" s="5" t="s">
        <v>17</v>
      </c>
      <c r="E18" s="49">
        <v>13.36</v>
      </c>
      <c r="F18" s="49">
        <v>12.85</v>
      </c>
      <c r="G18" s="49">
        <v>12</v>
      </c>
      <c r="H18" s="5"/>
      <c r="I18" s="5"/>
      <c r="J18" s="9">
        <f t="shared" si="0"/>
        <v>12.85</v>
      </c>
      <c r="K18" s="11">
        <f t="shared" si="1"/>
        <v>0.68704682033565445</v>
      </c>
      <c r="L18" s="12">
        <f t="shared" si="2"/>
        <v>5.346667862534276E-2</v>
      </c>
      <c r="M18" s="53">
        <f>G18</f>
        <v>12</v>
      </c>
      <c r="N18" s="48">
        <f t="shared" si="3"/>
        <v>144</v>
      </c>
    </row>
    <row r="19" spans="1:14" s="44" customFormat="1" ht="30" customHeight="1" x14ac:dyDescent="0.2">
      <c r="A19" s="4">
        <v>7</v>
      </c>
      <c r="B19" s="63" t="s">
        <v>24</v>
      </c>
      <c r="C19" s="64">
        <v>24</v>
      </c>
      <c r="D19" s="5" t="s">
        <v>17</v>
      </c>
      <c r="E19" s="49">
        <v>126.43</v>
      </c>
      <c r="F19" s="49">
        <v>121.57</v>
      </c>
      <c r="G19" s="49">
        <v>125</v>
      </c>
      <c r="H19" s="5"/>
      <c r="I19" s="5"/>
      <c r="J19" s="9">
        <f t="shared" si="0"/>
        <v>121.57</v>
      </c>
      <c r="K19" s="11">
        <f t="shared" si="1"/>
        <v>2.497645557987235</v>
      </c>
      <c r="L19" s="12">
        <f t="shared" si="2"/>
        <v>2.0544916985993544E-2</v>
      </c>
      <c r="M19" s="52">
        <f t="shared" ref="M19:M25" si="4">F19</f>
        <v>121.57</v>
      </c>
      <c r="N19" s="48">
        <f t="shared" si="3"/>
        <v>2917.68</v>
      </c>
    </row>
    <row r="20" spans="1:14" s="44" customFormat="1" ht="30" customHeight="1" x14ac:dyDescent="0.2">
      <c r="A20" s="4">
        <v>8</v>
      </c>
      <c r="B20" s="63" t="s">
        <v>25</v>
      </c>
      <c r="C20" s="64">
        <v>12</v>
      </c>
      <c r="D20" s="5" t="s">
        <v>17</v>
      </c>
      <c r="E20" s="49">
        <v>80.709999999999994</v>
      </c>
      <c r="F20" s="49">
        <v>77.599999999999994</v>
      </c>
      <c r="G20" s="49">
        <v>78</v>
      </c>
      <c r="H20" s="5"/>
      <c r="I20" s="5"/>
      <c r="J20" s="9">
        <f t="shared" si="0"/>
        <v>77.599999999999994</v>
      </c>
      <c r="K20" s="11">
        <f t="shared" si="1"/>
        <v>1.6919515359489452</v>
      </c>
      <c r="L20" s="12">
        <f t="shared" si="2"/>
        <v>2.1803499174599811E-2</v>
      </c>
      <c r="M20" s="52">
        <f t="shared" si="4"/>
        <v>77.599999999999994</v>
      </c>
      <c r="N20" s="48">
        <f t="shared" si="3"/>
        <v>931.19999999999993</v>
      </c>
    </row>
    <row r="21" spans="1:14" s="44" customFormat="1" ht="47.25" customHeight="1" x14ac:dyDescent="0.2">
      <c r="A21" s="4">
        <v>9</v>
      </c>
      <c r="B21" s="63" t="s">
        <v>26</v>
      </c>
      <c r="C21" s="64">
        <v>2</v>
      </c>
      <c r="D21" s="5" t="s">
        <v>17</v>
      </c>
      <c r="E21" s="49">
        <v>6188</v>
      </c>
      <c r="F21" s="49">
        <v>5950</v>
      </c>
      <c r="G21" s="49">
        <v>6025</v>
      </c>
      <c r="H21" s="5"/>
      <c r="I21" s="5"/>
      <c r="J21" s="9">
        <f t="shared" si="0"/>
        <v>5950</v>
      </c>
      <c r="K21" s="11">
        <f t="shared" si="1"/>
        <v>121.68127766149291</v>
      </c>
      <c r="L21" s="12">
        <f t="shared" si="2"/>
        <v>2.0450634901091246E-2</v>
      </c>
      <c r="M21" s="53">
        <f t="shared" si="4"/>
        <v>5950</v>
      </c>
      <c r="N21" s="48">
        <f t="shared" si="3"/>
        <v>11900</v>
      </c>
    </row>
    <row r="22" spans="1:14" s="44" customFormat="1" ht="36.75" customHeight="1" x14ac:dyDescent="0.2">
      <c r="A22" s="4">
        <v>10</v>
      </c>
      <c r="B22" s="63" t="s">
        <v>40</v>
      </c>
      <c r="C22" s="64">
        <v>1</v>
      </c>
      <c r="D22" s="5" t="s">
        <v>17</v>
      </c>
      <c r="E22" s="49">
        <v>7072</v>
      </c>
      <c r="F22" s="49">
        <v>6800</v>
      </c>
      <c r="G22" s="49">
        <v>6887</v>
      </c>
      <c r="H22" s="10"/>
      <c r="I22" s="10"/>
      <c r="J22" s="9">
        <f t="shared" si="0"/>
        <v>6800</v>
      </c>
      <c r="K22" s="11">
        <f t="shared" si="1"/>
        <v>138.91124264555887</v>
      </c>
      <c r="L22" s="12">
        <f t="shared" si="2"/>
        <v>2.042812391846454E-2</v>
      </c>
      <c r="M22" s="54">
        <f t="shared" si="4"/>
        <v>6800</v>
      </c>
      <c r="N22" s="48">
        <f t="shared" si="3"/>
        <v>6800</v>
      </c>
    </row>
    <row r="23" spans="1:14" s="44" customFormat="1" ht="24.75" customHeight="1" x14ac:dyDescent="0.2">
      <c r="A23" s="4">
        <v>11</v>
      </c>
      <c r="B23" s="63" t="s">
        <v>39</v>
      </c>
      <c r="C23" s="64">
        <v>1</v>
      </c>
      <c r="D23" s="5" t="s">
        <v>17</v>
      </c>
      <c r="E23" s="49">
        <v>2704</v>
      </c>
      <c r="F23" s="49">
        <v>2600</v>
      </c>
      <c r="G23" s="49">
        <v>2650</v>
      </c>
      <c r="H23" s="10"/>
      <c r="I23" s="10"/>
      <c r="J23" s="9">
        <f t="shared" si="0"/>
        <v>2600</v>
      </c>
      <c r="K23" s="11">
        <f t="shared" si="1"/>
        <v>52.012818932772078</v>
      </c>
      <c r="L23" s="12">
        <f t="shared" si="2"/>
        <v>2.0004930358758492E-2</v>
      </c>
      <c r="M23" s="54">
        <f t="shared" si="4"/>
        <v>2600</v>
      </c>
      <c r="N23" s="48">
        <f t="shared" si="3"/>
        <v>2600</v>
      </c>
    </row>
    <row r="24" spans="1:14" s="44" customFormat="1" ht="51.75" customHeight="1" x14ac:dyDescent="0.2">
      <c r="A24" s="4">
        <v>12</v>
      </c>
      <c r="B24" s="63" t="s">
        <v>27</v>
      </c>
      <c r="C24" s="64">
        <v>1</v>
      </c>
      <c r="D24" s="5" t="s">
        <v>17</v>
      </c>
      <c r="E24" s="49">
        <v>358.8</v>
      </c>
      <c r="F24" s="49">
        <v>345</v>
      </c>
      <c r="G24" s="49">
        <v>355</v>
      </c>
      <c r="H24" s="10"/>
      <c r="I24" s="10"/>
      <c r="J24" s="9">
        <f t="shared" si="0"/>
        <v>345</v>
      </c>
      <c r="K24" s="11">
        <f t="shared" si="1"/>
        <v>7.1283471670039606</v>
      </c>
      <c r="L24" s="12">
        <f t="shared" si="2"/>
        <v>2.0661875846388292E-2</v>
      </c>
      <c r="M24" s="54">
        <f t="shared" si="4"/>
        <v>345</v>
      </c>
      <c r="N24" s="48">
        <f t="shared" si="3"/>
        <v>345</v>
      </c>
    </row>
    <row r="25" spans="1:14" s="44" customFormat="1" ht="42" customHeight="1" thickBot="1" x14ac:dyDescent="0.25">
      <c r="A25" s="4">
        <v>13</v>
      </c>
      <c r="B25" s="63" t="s">
        <v>28</v>
      </c>
      <c r="C25" s="64">
        <v>1</v>
      </c>
      <c r="D25" s="5" t="s">
        <v>17</v>
      </c>
      <c r="E25" s="49">
        <v>2912</v>
      </c>
      <c r="F25" s="49">
        <v>2800</v>
      </c>
      <c r="G25" s="49">
        <v>2816</v>
      </c>
      <c r="H25" s="10"/>
      <c r="I25" s="10"/>
      <c r="J25" s="9">
        <f t="shared" si="0"/>
        <v>2800</v>
      </c>
      <c r="K25" s="11">
        <f t="shared" si="1"/>
        <v>60.575022355202918</v>
      </c>
      <c r="L25" s="12">
        <f t="shared" si="2"/>
        <v>2.1633936555429615E-2</v>
      </c>
      <c r="M25" s="54">
        <f t="shared" si="4"/>
        <v>2800</v>
      </c>
      <c r="N25" s="48">
        <f t="shared" si="3"/>
        <v>2800</v>
      </c>
    </row>
    <row r="26" spans="1:14" ht="24.95" hidden="1" customHeight="1" x14ac:dyDescent="0.25">
      <c r="A26" s="55">
        <v>6</v>
      </c>
      <c r="B26" s="56"/>
      <c r="C26" s="57"/>
      <c r="D26" s="58"/>
      <c r="E26" s="57"/>
      <c r="F26" s="59"/>
      <c r="G26" s="59"/>
      <c r="H26" s="60"/>
      <c r="I26" s="60"/>
      <c r="J26" s="61">
        <f t="shared" ref="J26:J40" si="5">ROUND(IF(C26=0,0,ROUND((AVERAGE(E26:I26)),2)),2)</f>
        <v>0</v>
      </c>
      <c r="K26" s="61" t="e">
        <f t="shared" si="1"/>
        <v>#DIV/0!</v>
      </c>
      <c r="L26" s="62" t="e">
        <f t="shared" si="2"/>
        <v>#DIV/0!</v>
      </c>
    </row>
    <row r="27" spans="1:14" ht="24.95" hidden="1" customHeight="1" x14ac:dyDescent="0.25">
      <c r="A27" s="8">
        <v>7</v>
      </c>
      <c r="B27" s="13"/>
      <c r="C27" s="14"/>
      <c r="D27" s="15"/>
      <c r="E27" s="14"/>
      <c r="F27" s="16"/>
      <c r="G27" s="16"/>
      <c r="H27" s="17"/>
      <c r="I27" s="17"/>
      <c r="J27" s="18">
        <f t="shared" si="5"/>
        <v>0</v>
      </c>
      <c r="K27" s="18" t="e">
        <f t="shared" si="1"/>
        <v>#DIV/0!</v>
      </c>
      <c r="L27" s="19" t="e">
        <f t="shared" si="2"/>
        <v>#DIV/0!</v>
      </c>
    </row>
    <row r="28" spans="1:14" ht="24.95" hidden="1" customHeight="1" x14ac:dyDescent="0.25">
      <c r="A28" s="20">
        <v>8</v>
      </c>
      <c r="B28" s="21"/>
      <c r="C28" s="22"/>
      <c r="D28" s="23"/>
      <c r="E28" s="17"/>
      <c r="F28" s="17"/>
      <c r="G28" s="17"/>
      <c r="H28" s="17"/>
      <c r="I28" s="17"/>
      <c r="J28" s="18">
        <f t="shared" si="5"/>
        <v>0</v>
      </c>
      <c r="K28" s="18" t="e">
        <f t="shared" si="1"/>
        <v>#DIV/0!</v>
      </c>
      <c r="L28" s="19" t="e">
        <f t="shared" si="2"/>
        <v>#DIV/0!</v>
      </c>
    </row>
    <row r="29" spans="1:14" ht="24.95" hidden="1" customHeight="1" x14ac:dyDescent="0.25">
      <c r="A29" s="20">
        <v>9</v>
      </c>
      <c r="B29" s="24"/>
      <c r="C29" s="23"/>
      <c r="D29" s="23"/>
      <c r="E29" s="17"/>
      <c r="F29" s="17"/>
      <c r="G29" s="17"/>
      <c r="H29" s="17"/>
      <c r="I29" s="17"/>
      <c r="J29" s="18">
        <f t="shared" si="5"/>
        <v>0</v>
      </c>
      <c r="K29" s="18" t="e">
        <f t="shared" si="1"/>
        <v>#DIV/0!</v>
      </c>
      <c r="L29" s="19" t="e">
        <f t="shared" si="2"/>
        <v>#DIV/0!</v>
      </c>
    </row>
    <row r="30" spans="1:14" ht="24.95" hidden="1" customHeight="1" x14ac:dyDescent="0.25">
      <c r="A30" s="20">
        <v>10</v>
      </c>
      <c r="B30" s="21"/>
      <c r="C30" s="23"/>
      <c r="D30" s="23"/>
      <c r="E30" s="17"/>
      <c r="F30" s="17"/>
      <c r="G30" s="17"/>
      <c r="H30" s="17"/>
      <c r="I30" s="17"/>
      <c r="J30" s="18">
        <f t="shared" si="5"/>
        <v>0</v>
      </c>
      <c r="K30" s="18" t="e">
        <f t="shared" si="1"/>
        <v>#DIV/0!</v>
      </c>
      <c r="L30" s="19" t="e">
        <f t="shared" si="2"/>
        <v>#DIV/0!</v>
      </c>
    </row>
    <row r="31" spans="1:14" ht="24.95" hidden="1" customHeight="1" x14ac:dyDescent="0.25">
      <c r="A31" s="20">
        <v>11</v>
      </c>
      <c r="B31" s="21"/>
      <c r="C31" s="23"/>
      <c r="D31" s="23"/>
      <c r="E31" s="17"/>
      <c r="F31" s="17"/>
      <c r="G31" s="17"/>
      <c r="H31" s="17"/>
      <c r="I31" s="17"/>
      <c r="J31" s="18">
        <f t="shared" si="5"/>
        <v>0</v>
      </c>
      <c r="K31" s="18" t="e">
        <f t="shared" si="1"/>
        <v>#DIV/0!</v>
      </c>
      <c r="L31" s="19" t="e">
        <f t="shared" si="2"/>
        <v>#DIV/0!</v>
      </c>
    </row>
    <row r="32" spans="1:14" ht="24.95" hidden="1" customHeight="1" x14ac:dyDescent="0.25">
      <c r="A32" s="20">
        <v>12</v>
      </c>
      <c r="B32" s="24"/>
      <c r="C32" s="23"/>
      <c r="D32" s="23"/>
      <c r="E32" s="17"/>
      <c r="F32" s="17"/>
      <c r="G32" s="17"/>
      <c r="H32" s="17"/>
      <c r="I32" s="17"/>
      <c r="J32" s="18">
        <f t="shared" si="5"/>
        <v>0</v>
      </c>
      <c r="K32" s="18" t="e">
        <f t="shared" si="1"/>
        <v>#DIV/0!</v>
      </c>
      <c r="L32" s="19" t="e">
        <f t="shared" si="2"/>
        <v>#DIV/0!</v>
      </c>
    </row>
    <row r="33" spans="1:14" ht="24.95" hidden="1" customHeight="1" x14ac:dyDescent="0.25">
      <c r="A33" s="20">
        <v>13</v>
      </c>
      <c r="B33" s="24"/>
      <c r="C33" s="23"/>
      <c r="D33" s="23"/>
      <c r="E33" s="17"/>
      <c r="F33" s="17"/>
      <c r="G33" s="17"/>
      <c r="H33" s="17"/>
      <c r="I33" s="17"/>
      <c r="J33" s="18">
        <f t="shared" si="5"/>
        <v>0</v>
      </c>
      <c r="K33" s="18" t="e">
        <f t="shared" si="1"/>
        <v>#DIV/0!</v>
      </c>
      <c r="L33" s="19" t="e">
        <f t="shared" si="2"/>
        <v>#DIV/0!</v>
      </c>
    </row>
    <row r="34" spans="1:14" ht="24.95" hidden="1" customHeight="1" x14ac:dyDescent="0.25">
      <c r="A34" s="20">
        <v>14</v>
      </c>
      <c r="B34" s="24"/>
      <c r="C34" s="23"/>
      <c r="D34" s="23"/>
      <c r="E34" s="17"/>
      <c r="F34" s="17"/>
      <c r="G34" s="17"/>
      <c r="H34" s="17"/>
      <c r="I34" s="17"/>
      <c r="J34" s="18">
        <f t="shared" si="5"/>
        <v>0</v>
      </c>
      <c r="K34" s="18" t="e">
        <f t="shared" si="1"/>
        <v>#DIV/0!</v>
      </c>
      <c r="L34" s="19" t="e">
        <f t="shared" si="2"/>
        <v>#DIV/0!</v>
      </c>
    </row>
    <row r="35" spans="1:14" ht="24.95" hidden="1" customHeight="1" x14ac:dyDescent="0.25">
      <c r="A35" s="20">
        <v>15</v>
      </c>
      <c r="B35" s="24"/>
      <c r="C35" s="23"/>
      <c r="D35" s="23"/>
      <c r="E35" s="17"/>
      <c r="F35" s="17"/>
      <c r="G35" s="17"/>
      <c r="H35" s="17"/>
      <c r="I35" s="17"/>
      <c r="J35" s="18">
        <f t="shared" si="5"/>
        <v>0</v>
      </c>
      <c r="K35" s="18" t="e">
        <f t="shared" si="1"/>
        <v>#DIV/0!</v>
      </c>
      <c r="L35" s="19" t="e">
        <f t="shared" si="2"/>
        <v>#DIV/0!</v>
      </c>
    </row>
    <row r="36" spans="1:14" ht="24.95" hidden="1" customHeight="1" x14ac:dyDescent="0.25">
      <c r="A36" s="20">
        <v>16</v>
      </c>
      <c r="B36" s="24"/>
      <c r="C36" s="23"/>
      <c r="D36" s="23"/>
      <c r="E36" s="17"/>
      <c r="F36" s="17"/>
      <c r="G36" s="17"/>
      <c r="H36" s="17"/>
      <c r="I36" s="17"/>
      <c r="J36" s="18">
        <f t="shared" si="5"/>
        <v>0</v>
      </c>
      <c r="K36" s="18" t="e">
        <f t="shared" si="1"/>
        <v>#DIV/0!</v>
      </c>
      <c r="L36" s="19" t="e">
        <f t="shared" si="2"/>
        <v>#DIV/0!</v>
      </c>
    </row>
    <row r="37" spans="1:14" ht="24.95" hidden="1" customHeight="1" x14ac:dyDescent="0.25">
      <c r="A37" s="20">
        <v>17</v>
      </c>
      <c r="B37" s="24"/>
      <c r="C37" s="23"/>
      <c r="D37" s="23"/>
      <c r="E37" s="17"/>
      <c r="F37" s="17"/>
      <c r="G37" s="17"/>
      <c r="H37" s="17"/>
      <c r="I37" s="17"/>
      <c r="J37" s="18">
        <f t="shared" si="5"/>
        <v>0</v>
      </c>
      <c r="K37" s="18" t="e">
        <f t="shared" si="1"/>
        <v>#DIV/0!</v>
      </c>
      <c r="L37" s="19" t="e">
        <f t="shared" si="2"/>
        <v>#DIV/0!</v>
      </c>
    </row>
    <row r="38" spans="1:14" ht="24.95" hidden="1" customHeight="1" x14ac:dyDescent="0.25">
      <c r="A38" s="20">
        <v>18</v>
      </c>
      <c r="B38" s="24"/>
      <c r="C38" s="23"/>
      <c r="D38" s="23"/>
      <c r="E38" s="17"/>
      <c r="F38" s="17"/>
      <c r="G38" s="17"/>
      <c r="H38" s="17"/>
      <c r="I38" s="17"/>
      <c r="J38" s="18">
        <f t="shared" si="5"/>
        <v>0</v>
      </c>
      <c r="K38" s="18" t="e">
        <f t="shared" si="1"/>
        <v>#DIV/0!</v>
      </c>
      <c r="L38" s="19" t="e">
        <f t="shared" si="2"/>
        <v>#DIV/0!</v>
      </c>
    </row>
    <row r="39" spans="1:14" ht="24.95" hidden="1" customHeight="1" x14ac:dyDescent="0.25">
      <c r="A39" s="20">
        <v>19</v>
      </c>
      <c r="B39" s="24"/>
      <c r="C39" s="23"/>
      <c r="D39" s="23"/>
      <c r="E39" s="17"/>
      <c r="F39" s="17"/>
      <c r="G39" s="17"/>
      <c r="H39" s="17"/>
      <c r="I39" s="17"/>
      <c r="J39" s="18">
        <f t="shared" si="5"/>
        <v>0</v>
      </c>
      <c r="K39" s="18" t="e">
        <f t="shared" si="1"/>
        <v>#DIV/0!</v>
      </c>
      <c r="L39" s="19" t="e">
        <f t="shared" si="2"/>
        <v>#DIV/0!</v>
      </c>
    </row>
    <row r="40" spans="1:14" ht="24.95" hidden="1" customHeight="1" x14ac:dyDescent="0.25">
      <c r="A40" s="65">
        <v>20</v>
      </c>
      <c r="B40" s="66"/>
      <c r="C40" s="67"/>
      <c r="D40" s="67"/>
      <c r="E40" s="68"/>
      <c r="F40" s="68"/>
      <c r="G40" s="68"/>
      <c r="H40" s="68"/>
      <c r="I40" s="68"/>
      <c r="J40" s="69">
        <f t="shared" si="5"/>
        <v>0</v>
      </c>
      <c r="K40" s="69" t="e">
        <f t="shared" si="1"/>
        <v>#DIV/0!</v>
      </c>
      <c r="L40" s="70" t="e">
        <f t="shared" si="2"/>
        <v>#DIV/0!</v>
      </c>
    </row>
    <row r="41" spans="1:14" ht="28.5" customHeight="1" thickBot="1" x14ac:dyDescent="0.3">
      <c r="A41" s="71"/>
      <c r="B41" s="72" t="s">
        <v>11</v>
      </c>
      <c r="C41" s="72"/>
      <c r="D41" s="72"/>
      <c r="E41" s="73"/>
      <c r="F41" s="73"/>
      <c r="G41" s="73"/>
      <c r="H41" s="73"/>
      <c r="I41" s="73"/>
      <c r="J41" s="73"/>
      <c r="K41" s="73"/>
      <c r="L41" s="74"/>
      <c r="M41" s="75"/>
      <c r="N41" s="76">
        <f>SUM(N13:N40)</f>
        <v>215938.56</v>
      </c>
    </row>
    <row r="42" spans="1:14" ht="81" customHeight="1" x14ac:dyDescent="0.25">
      <c r="A42" s="79" t="s">
        <v>12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</row>
    <row r="43" spans="1:14" ht="24.95" customHeight="1" x14ac:dyDescent="0.25">
      <c r="A43" s="26"/>
      <c r="B43" s="26"/>
      <c r="C43" s="26"/>
      <c r="D43" s="26"/>
      <c r="E43" s="27"/>
      <c r="F43" s="27"/>
      <c r="G43" s="27"/>
      <c r="H43" s="27"/>
      <c r="I43" s="27"/>
      <c r="J43" s="27"/>
      <c r="K43" s="27"/>
      <c r="L43" s="28"/>
    </row>
    <row r="44" spans="1:14" ht="24.95" customHeight="1" x14ac:dyDescent="0.25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</row>
    <row r="45" spans="1:14" ht="18" customHeight="1" x14ac:dyDescent="0.25">
      <c r="A45" s="39"/>
      <c r="B45" s="39"/>
      <c r="C45" s="40"/>
      <c r="D45" s="39"/>
      <c r="E45" s="36"/>
      <c r="F45" s="45"/>
      <c r="G45" s="46"/>
      <c r="H45" s="46"/>
      <c r="I45" s="39"/>
      <c r="J45" s="39"/>
      <c r="K45" s="39"/>
      <c r="L45" s="39"/>
    </row>
    <row r="46" spans="1:14" ht="15" customHeight="1" x14ac:dyDescent="0.25">
      <c r="A46" s="39"/>
      <c r="B46" s="39"/>
      <c r="C46" s="40"/>
      <c r="D46" s="39"/>
      <c r="E46" s="36"/>
      <c r="F46" s="45"/>
      <c r="G46" s="45"/>
      <c r="H46" s="39"/>
      <c r="I46" s="39"/>
      <c r="J46" s="39"/>
      <c r="K46" s="39"/>
      <c r="L46" s="39"/>
    </row>
    <row r="47" spans="1:14" ht="39.75" customHeight="1" x14ac:dyDescent="0.25">
      <c r="A47" s="80" t="s">
        <v>13</v>
      </c>
      <c r="B47" s="80"/>
      <c r="C47" s="80"/>
      <c r="D47" s="80"/>
      <c r="E47" s="80"/>
      <c r="F47" s="80"/>
      <c r="G47" s="80"/>
      <c r="H47" s="80"/>
      <c r="I47" s="80"/>
      <c r="J47" s="29" t="s">
        <v>16</v>
      </c>
      <c r="K47" s="81"/>
      <c r="L47" s="81"/>
    </row>
    <row r="48" spans="1:14" ht="24.95" customHeight="1" x14ac:dyDescent="0.25">
      <c r="A48" s="45"/>
      <c r="B48" s="45"/>
      <c r="C48" s="25"/>
      <c r="D48" s="45"/>
      <c r="E48" s="30"/>
      <c r="F48" s="45"/>
      <c r="G48" s="45"/>
      <c r="H48" s="45"/>
      <c r="I48" s="45"/>
      <c r="J48" s="31" t="s">
        <v>14</v>
      </c>
      <c r="K48" s="32" t="s">
        <v>15</v>
      </c>
      <c r="L48" s="32"/>
    </row>
    <row r="49" spans="5:10" ht="24.95" customHeight="1" x14ac:dyDescent="0.25">
      <c r="E49" s="33"/>
    </row>
    <row r="50" spans="5:10" x14ac:dyDescent="0.25">
      <c r="E50" s="34"/>
      <c r="F50" s="34"/>
      <c r="G50" s="34"/>
      <c r="J50" s="42"/>
    </row>
  </sheetData>
  <sheetProtection formatCells="0" formatColumns="0" formatRows="0"/>
  <mergeCells count="11">
    <mergeCell ref="A2:L2"/>
    <mergeCell ref="A4:L4"/>
    <mergeCell ref="A5:L5"/>
    <mergeCell ref="A6:L6"/>
    <mergeCell ref="A7:L7"/>
    <mergeCell ref="A9:L9"/>
    <mergeCell ref="A11:L11"/>
    <mergeCell ref="A42:L42"/>
    <mergeCell ref="A44:L44"/>
    <mergeCell ref="A47:I47"/>
    <mergeCell ref="K47:L47"/>
  </mergeCells>
  <pageMargins left="0.7" right="0.7" top="0.75" bottom="0.75" header="0.3" footer="0.3"/>
  <pageSetup paperSize="9" scale="78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4511C97-E168-46A7-947D-65E616208FEF}">
            <xm:f>#REF!&gt;'C:\Users\User\Desktop\ПФХД\2022\Бюджет 2022\[ПФХД 74 на 2021 год.с интернетом.xlsm]Служебный'!#REF!</xm:f>
            <x14:dxf>
              <fill>
                <patternFill patternType="solid">
                  <fgColor indexed="2"/>
                  <bgColor indexed="2"/>
                </patternFill>
              </fill>
            </x14:dxf>
          </x14:cfRule>
          <xm:sqref>C26:G28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L28" sqref="C7:L28"/>
    </sheetView>
  </sheetViews>
  <sheetFormatPr defaultColWidth="10"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revision>1</cp:revision>
  <dcterms:created xsi:type="dcterms:W3CDTF">2014-02-20T07:55:18Z</dcterms:created>
  <dcterms:modified xsi:type="dcterms:W3CDTF">2026-06-10T09:25:52Z</dcterms:modified>
</cp:coreProperties>
</file>