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bserver\договор$\МАРАТ\ЗАКУПКИ САДЫ  на  2026 год\40\Июнь\Мойка окон\"/>
    </mc:Choice>
  </mc:AlternateContent>
  <bookViews>
    <workbookView xWindow="0" yWindow="0" windowWidth="28800" windowHeight="12435" tabRatio="875"/>
  </bookViews>
  <sheets>
    <sheet name="1" sheetId="25" r:id="rId1"/>
  </sheets>
  <definedNames>
    <definedName name="_xlnm._FilterDatabase" localSheetId="0" hidden="1">'1'!$A$7:$Q$12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25" l="1"/>
  <c r="S8" i="25"/>
  <c r="S9" i="25" s="1"/>
  <c r="R8" i="25" l="1"/>
  <c r="M8" i="25"/>
  <c r="L8" i="25"/>
  <c r="P8" i="25" s="1"/>
  <c r="Q8" i="25" s="1"/>
  <c r="Q9" i="25" s="1"/>
  <c r="N8" i="25" l="1"/>
</calcChain>
</file>

<file path=xl/sharedStrings.xml><?xml version="1.0" encoding="utf-8"?>
<sst xmlns="http://schemas.openxmlformats.org/spreadsheetml/2006/main" count="33" uniqueCount="33">
  <si>
    <t>Обоснование и расчет начальной максимальной цены</t>
  </si>
  <si>
    <t>№ п/п</t>
  </si>
  <si>
    <t>Единица измерения</t>
  </si>
  <si>
    <t>Технические характеристики (потребительские свойства) товара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</si>
  <si>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</si>
  <si>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</si>
  <si>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</si>
  <si>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Общая стоимость товаров, работ, услуг (руб)</t>
  </si>
  <si>
    <t xml:space="preserve">Итого по ОУ </t>
  </si>
  <si>
    <r>
      <t xml:space="preserve">Используемый метод определения начальной максимальной цены: </t>
    </r>
    <r>
      <rPr>
        <b/>
        <sz val="11"/>
        <color indexed="8"/>
        <rFont val="Times New Roman"/>
        <family val="1"/>
        <charset val="204"/>
      </rPr>
      <t>сопоставимых рыночных цен (анализа рынка)</t>
    </r>
  </si>
  <si>
    <t>Цена предложенная участником № 4, руб. ц₄</t>
  </si>
  <si>
    <t>Цена предложенная участником № 5, руб. ц₅</t>
  </si>
  <si>
    <t>Наименование оборудования</t>
  </si>
  <si>
    <t>Средняя цена с учетом индекса потребительских цен на 2025 год (руб/мес)</t>
  </si>
  <si>
    <t>Наименование товаров, работ, услуг</t>
  </si>
  <si>
    <t>Минимальное ценовое предложение, руб.</t>
  </si>
  <si>
    <t>Итого цена, руб.</t>
  </si>
  <si>
    <t>Количество</t>
  </si>
  <si>
    <t>16=14*15</t>
  </si>
  <si>
    <t>ОКПД/КТРУ/ККН</t>
  </si>
  <si>
    <t>В результате проведенного расчета Н(М)ЦК, ЦКЕП контракта составила, руб.: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</si>
  <si>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</si>
  <si>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</si>
  <si>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И.о. заведующего                                                                                                                                                                                                                       Т.А.Лядвиг</t>
  </si>
  <si>
    <t xml:space="preserve">Обоснование начальной (максимальной) цены контракта (Оказание услуг по мытью окон в 2026 году)                                                                                                                                                                                                                                                                    для ГБДОУ детский сад № 40 Калининского района Санкт-Петербурга </t>
  </si>
  <si>
    <t>м2</t>
  </si>
  <si>
    <t xml:space="preserve">Мытье окон </t>
  </si>
  <si>
    <t>100р</t>
  </si>
  <si>
    <t>55,62 руб./м2</t>
  </si>
  <si>
    <t xml:space="preserve">Коммерческое предложение №1 вх. № 72.1 от 26.05.2026 г. 
</t>
  </si>
  <si>
    <t xml:space="preserve">Коммерческое предложение  №2 вх. № 72.2 от 27.05.2026 г. </t>
  </si>
  <si>
    <t>Коммерческое предложение  №3 вх. № 72.3 от 28.05.2026 г.</t>
  </si>
  <si>
    <t>81.22.11,000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</si>
</sst>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51">
    <xf numFmtId="0" fontId="0" fillId="0" borderId="0" xfId="0"/>
    <xf numFmtId="0" fontId="4" fillId="0" borderId="3" xfId="0" applyFont="1" applyFill="1" applyBorder="1" applyAlignment="1">
      <alignment horizontal="center" vertical="center" wrapText="1" shrinkToFit="1"/>
    </xf>
    <xf numFmtId="4" fontId="5" fillId="0" borderId="3" xfId="0" applyNumberFormat="1" applyFont="1" applyFill="1" applyBorder="1" applyAlignment="1">
      <alignment horizontal="center" vertical="center"/>
    </xf>
    <xf numFmtId="0" fontId="0" fillId="0" borderId="0" xfId="0" applyFill="1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6" fillId="0" borderId="3" xfId="2" applyFont="1" applyFill="1" applyBorder="1" applyAlignment="1">
      <alignment horizontal="left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 wrapText="1"/>
    </xf>
    <xf numFmtId="9" fontId="7" fillId="0" borderId="3" xfId="1" applyFont="1" applyFill="1" applyBorder="1" applyAlignment="1">
      <alignment horizontal="center" vertical="center" wrapText="1"/>
    </xf>
    <xf numFmtId="0" fontId="8" fillId="0" borderId="0" xfId="0" applyFont="1" applyFill="1"/>
    <xf numFmtId="9" fontId="2" fillId="0" borderId="3" xfId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wrapText="1" shrinkToFit="1"/>
    </xf>
    <xf numFmtId="4" fontId="5" fillId="2" borderId="3" xfId="0" applyNumberFormat="1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2" fontId="10" fillId="0" borderId="0" xfId="0" applyNumberFormat="1" applyFont="1" applyAlignment="1">
      <alignment vertical="center"/>
    </xf>
    <xf numFmtId="0" fontId="11" fillId="0" borderId="0" xfId="0" applyFont="1"/>
    <xf numFmtId="4" fontId="10" fillId="0" borderId="0" xfId="0" applyNumberFormat="1" applyFont="1"/>
    <xf numFmtId="0" fontId="13" fillId="0" borderId="0" xfId="0" applyFont="1"/>
    <xf numFmtId="49" fontId="6" fillId="0" borderId="5" xfId="2" applyNumberFormat="1" applyFont="1" applyFill="1" applyBorder="1" applyAlignment="1">
      <alignment horizontal="left" vertical="center" wrapText="1"/>
    </xf>
    <xf numFmtId="0" fontId="15" fillId="0" borderId="3" xfId="0" applyFont="1" applyFill="1" applyBorder="1"/>
    <xf numFmtId="0" fontId="0" fillId="0" borderId="3" xfId="0" applyFill="1" applyBorder="1"/>
    <xf numFmtId="0" fontId="14" fillId="0" borderId="3" xfId="0" applyFont="1" applyFill="1" applyBorder="1" applyAlignment="1">
      <alignment horizontal="center"/>
    </xf>
    <xf numFmtId="0" fontId="12" fillId="0" borderId="0" xfId="0" applyFont="1"/>
    <xf numFmtId="0" fontId="13" fillId="0" borderId="0" xfId="0" applyFont="1"/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/>
    </xf>
    <xf numFmtId="0" fontId="11" fillId="0" borderId="0" xfId="0" applyFont="1" applyAlignment="1">
      <alignment horizontal="left" wrapText="1"/>
    </xf>
  </cellXfs>
  <cellStyles count="4">
    <cellStyle name="Обычный" xfId="0" builtinId="0"/>
    <cellStyle name="Обычный 2" xfId="2"/>
    <cellStyle name="Процентный 2" xfId="1"/>
    <cellStyle name="Процентный 3" xfId="3"/>
  </cellStyles>
  <dxfs count="3"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16"/>
  <sheetViews>
    <sheetView tabSelected="1" zoomScale="85" zoomScaleNormal="85" workbookViewId="0">
      <selection activeCell="E21" sqref="E21"/>
    </sheetView>
  </sheetViews>
  <sheetFormatPr defaultColWidth="8.85546875" defaultRowHeight="15" x14ac:dyDescent="0.25"/>
  <cols>
    <col min="1" max="1" width="8.85546875" style="3"/>
    <col min="2" max="2" width="24.28515625" style="3" customWidth="1"/>
    <col min="3" max="3" width="23.28515625" style="3" bestFit="1" customWidth="1"/>
    <col min="4" max="4" width="31.7109375" style="3" hidden="1" customWidth="1"/>
    <col min="5" max="5" width="8.85546875" style="3"/>
    <col min="6" max="6" width="14.140625" style="3" bestFit="1" customWidth="1"/>
    <col min="7" max="8" width="10.7109375" style="3" bestFit="1" customWidth="1"/>
    <col min="9" max="9" width="12.85546875" style="3" bestFit="1" customWidth="1"/>
    <col min="10" max="11" width="9.28515625" style="3" bestFit="1" customWidth="1"/>
    <col min="12" max="12" width="14.7109375" style="3" bestFit="1" customWidth="1"/>
    <col min="13" max="13" width="10.28515625" style="3" bestFit="1" customWidth="1"/>
    <col min="14" max="14" width="8.85546875" style="3"/>
    <col min="15" max="15" width="11.7109375" style="3" bestFit="1" customWidth="1"/>
    <col min="16" max="16" width="12.5703125" style="3" bestFit="1" customWidth="1"/>
    <col min="17" max="17" width="12" style="3" customWidth="1"/>
    <col min="18" max="19" width="10.28515625" style="3" bestFit="1" customWidth="1"/>
    <col min="20" max="20" width="14.7109375" style="3" customWidth="1"/>
    <col min="21" max="16384" width="8.85546875" style="3"/>
  </cols>
  <sheetData>
    <row r="2" spans="1:20" ht="31.5" customHeight="1" x14ac:dyDescent="0.25">
      <c r="A2" s="47" t="s">
        <v>24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20" x14ac:dyDescent="0.25">
      <c r="A3" s="4"/>
      <c r="B3" s="5"/>
      <c r="C3" s="6"/>
      <c r="D3" s="6"/>
      <c r="E3" s="7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20" x14ac:dyDescent="0.25">
      <c r="A4" s="48" t="s">
        <v>9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</row>
    <row r="5" spans="1:20" x14ac:dyDescent="0.25">
      <c r="A5" s="44" t="s">
        <v>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6"/>
    </row>
    <row r="6" spans="1:20" s="27" customFormat="1" ht="96" x14ac:dyDescent="0.2">
      <c r="A6" s="22" t="s">
        <v>1</v>
      </c>
      <c r="B6" s="23" t="s">
        <v>19</v>
      </c>
      <c r="C6" s="24" t="s">
        <v>14</v>
      </c>
      <c r="D6" s="23" t="s">
        <v>12</v>
      </c>
      <c r="E6" s="23" t="s">
        <v>2</v>
      </c>
      <c r="F6" s="23" t="s">
        <v>3</v>
      </c>
      <c r="G6" s="23" t="s">
        <v>29</v>
      </c>
      <c r="H6" s="23" t="s">
        <v>30</v>
      </c>
      <c r="I6" s="23" t="s">
        <v>31</v>
      </c>
      <c r="J6" s="23" t="s">
        <v>10</v>
      </c>
      <c r="K6" s="23" t="s">
        <v>11</v>
      </c>
      <c r="L6" s="23" t="s">
        <v>4</v>
      </c>
      <c r="M6" s="25" t="s">
        <v>5</v>
      </c>
      <c r="N6" s="26" t="s">
        <v>6</v>
      </c>
      <c r="O6" s="23" t="s">
        <v>17</v>
      </c>
      <c r="P6" s="23" t="s">
        <v>13</v>
      </c>
      <c r="Q6" s="23" t="s">
        <v>7</v>
      </c>
      <c r="R6" s="23" t="s">
        <v>15</v>
      </c>
      <c r="S6" s="29" t="s">
        <v>16</v>
      </c>
      <c r="T6" s="39" t="s">
        <v>27</v>
      </c>
    </row>
    <row r="7" spans="1:20" x14ac:dyDescent="0.25">
      <c r="A7" s="8">
        <v>1</v>
      </c>
      <c r="B7" s="1">
        <v>2</v>
      </c>
      <c r="C7" s="1">
        <v>3</v>
      </c>
      <c r="D7" s="1">
        <v>3</v>
      </c>
      <c r="E7" s="1">
        <v>4</v>
      </c>
      <c r="F7" s="1">
        <v>5</v>
      </c>
      <c r="G7" s="1">
        <v>6</v>
      </c>
      <c r="H7" s="1">
        <v>7</v>
      </c>
      <c r="I7" s="1">
        <v>8</v>
      </c>
      <c r="J7" s="1">
        <v>9</v>
      </c>
      <c r="K7" s="1">
        <v>10</v>
      </c>
      <c r="L7" s="1">
        <v>11</v>
      </c>
      <c r="M7" s="1">
        <v>12</v>
      </c>
      <c r="N7" s="1">
        <v>13</v>
      </c>
      <c r="O7" s="1">
        <v>14</v>
      </c>
      <c r="P7" s="1">
        <v>15</v>
      </c>
      <c r="Q7" s="8" t="s">
        <v>18</v>
      </c>
      <c r="R7" s="1">
        <v>18</v>
      </c>
      <c r="S7" s="30">
        <v>19</v>
      </c>
      <c r="T7" s="41">
        <v>20</v>
      </c>
    </row>
    <row r="8" spans="1:20" x14ac:dyDescent="0.25">
      <c r="A8" s="9">
        <v>1</v>
      </c>
      <c r="B8" s="38" t="s">
        <v>32</v>
      </c>
      <c r="C8" s="10" t="s">
        <v>26</v>
      </c>
      <c r="D8" s="10"/>
      <c r="E8" s="9" t="s">
        <v>25</v>
      </c>
      <c r="F8" s="11"/>
      <c r="G8" s="12">
        <v>55</v>
      </c>
      <c r="H8" s="12">
        <v>55.2</v>
      </c>
      <c r="I8" s="12">
        <v>55.5</v>
      </c>
      <c r="J8" s="12"/>
      <c r="K8" s="12"/>
      <c r="L8" s="13">
        <f t="shared" ref="L8" si="0">IF((G8+H8+I8+J8+K8)&gt;0,AVERAGE(G8:K8),0)</f>
        <v>55.233333333333327</v>
      </c>
      <c r="M8" s="12">
        <f t="shared" ref="M8" si="1">STDEV(G8:K8)</f>
        <v>0.25166114784235816</v>
      </c>
      <c r="N8" s="28">
        <f t="shared" ref="N8" si="2">M8/L8</f>
        <v>4.5563273598495753E-3</v>
      </c>
      <c r="O8" s="14">
        <v>1669.96</v>
      </c>
      <c r="P8" s="15">
        <f>ROUND(L8,2)</f>
        <v>55.23</v>
      </c>
      <c r="Q8" s="15">
        <f>ROUND((O8*P8),2)</f>
        <v>92231.89</v>
      </c>
      <c r="R8" s="15">
        <f>MIN(G8:K8)</f>
        <v>55</v>
      </c>
      <c r="S8" s="31">
        <f>G8*O8</f>
        <v>91847.8</v>
      </c>
      <c r="T8" s="40" t="s">
        <v>28</v>
      </c>
    </row>
    <row r="9" spans="1:20" x14ac:dyDescent="0.25">
      <c r="A9" s="9"/>
      <c r="B9" s="14"/>
      <c r="C9" s="16" t="s">
        <v>8</v>
      </c>
      <c r="D9" s="16"/>
      <c r="E9" s="17"/>
      <c r="F9" s="17"/>
      <c r="G9" s="18"/>
      <c r="H9" s="17"/>
      <c r="I9" s="17"/>
      <c r="J9" s="17"/>
      <c r="K9" s="17"/>
      <c r="L9" s="17"/>
      <c r="M9" s="17"/>
      <c r="N9" s="17"/>
      <c r="O9" s="17"/>
      <c r="P9" s="2"/>
      <c r="Q9" s="2">
        <f>Q8</f>
        <v>92231.89</v>
      </c>
      <c r="R9" s="15"/>
      <c r="S9" s="32">
        <f>S8</f>
        <v>91847.8</v>
      </c>
      <c r="T9" s="40"/>
    </row>
    <row r="10" spans="1:20" x14ac:dyDescent="0.25">
      <c r="A10" s="19"/>
      <c r="B10" s="20"/>
      <c r="C10" s="21"/>
      <c r="D10" s="21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</row>
    <row r="11" spans="1:20" s="35" customFormat="1" ht="15.75" customHeight="1" x14ac:dyDescent="0.2">
      <c r="A11" s="49" t="s">
        <v>20</v>
      </c>
      <c r="B11" s="49"/>
      <c r="C11" s="49"/>
      <c r="D11" s="49"/>
      <c r="E11" s="49"/>
      <c r="F11" s="49"/>
      <c r="G11" s="49"/>
      <c r="H11" s="49"/>
      <c r="I11" s="33"/>
      <c r="J11" s="33"/>
      <c r="K11" s="33"/>
      <c r="L11" s="34"/>
      <c r="O11" s="36">
        <f>S9</f>
        <v>91847.8</v>
      </c>
    </row>
    <row r="12" spans="1:20" s="35" customFormat="1" ht="36" customHeight="1" x14ac:dyDescent="0.2">
      <c r="A12" s="50" t="s">
        <v>21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</row>
    <row r="13" spans="1:20" s="35" customFormat="1" ht="12.75" x14ac:dyDescent="0.2">
      <c r="A13" s="35" t="s">
        <v>22</v>
      </c>
    </row>
    <row r="14" spans="1:20" s="35" customFormat="1" ht="12.75" x14ac:dyDescent="0.2"/>
    <row r="15" spans="1:20" s="37" customFormat="1" ht="35.25" customHeight="1" x14ac:dyDescent="0.25">
      <c r="A15" s="42" t="s">
        <v>23</v>
      </c>
      <c r="B15" s="42"/>
      <c r="C15" s="42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</row>
    <row r="16" spans="1:20" s="35" customFormat="1" ht="12.75" x14ac:dyDescent="0.2"/>
  </sheetData>
  <mergeCells count="6">
    <mergeCell ref="A15:Q15"/>
    <mergeCell ref="A5:Q5"/>
    <mergeCell ref="A2:Q2"/>
    <mergeCell ref="A4:Q4"/>
    <mergeCell ref="A11:H11"/>
    <mergeCell ref="A12:L12"/>
  </mergeCells>
  <conditionalFormatting sqref="J8">
    <cfRule type="cellIs" dxfId="2" priority="12" operator="equal">
      <formula>"-"</formula>
    </cfRule>
  </conditionalFormatting>
  <conditionalFormatting sqref="G8">
    <cfRule type="cellIs" dxfId="1" priority="11" operator="equal">
      <formula>"-"</formula>
    </cfRule>
  </conditionalFormatting>
  <conditionalFormatting sqref="H8">
    <cfRule type="cellIs" dxfId="0" priority="10" operator="equal">
      <formula>"-"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dou43</dc:creator>
  <cp:lastModifiedBy>Марат Ряшитович Тимкаев</cp:lastModifiedBy>
  <cp:lastPrinted>2026-05-28T07:55:59Z</cp:lastPrinted>
  <dcterms:created xsi:type="dcterms:W3CDTF">2019-02-25T09:02:07Z</dcterms:created>
  <dcterms:modified xsi:type="dcterms:W3CDTF">2026-06-10T09:34:06Z</dcterms:modified>
</cp:coreProperties>
</file>