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ikulova_OA\Desktop\ЗАКУПКИ\2026\14. Перекатка водопровода\"/>
    </mc:Choice>
  </mc:AlternateContent>
  <bookViews>
    <workbookView xWindow="0" yWindow="0" windowWidth="28800" windowHeight="11835" tabRatio="786"/>
  </bookViews>
  <sheets>
    <sheet name="ан.рын+РТ+нормир" sheetId="6" r:id="rId1"/>
  </sheets>
  <definedNames>
    <definedName name="_xlnm.Print_Area" localSheetId="0">'ан.рын+РТ+нормир'!$A$8:$Q$19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N14" i="6" l="1"/>
  <c r="M14" i="6"/>
  <c r="P14" i="6" s="1"/>
  <c r="Q14" i="6" s="1"/>
  <c r="L14" i="6"/>
  <c r="J14" i="6"/>
  <c r="O14" i="6" l="1"/>
  <c r="N13" i="6"/>
  <c r="M13" i="6"/>
  <c r="P13" i="6" s="1"/>
  <c r="Q13" i="6" s="1"/>
  <c r="L13" i="6"/>
  <c r="J13" i="6"/>
  <c r="O13" i="6" l="1"/>
  <c r="L12" i="6"/>
  <c r="M12" i="6" l="1"/>
  <c r="N12" i="6" l="1"/>
  <c r="P12" i="6"/>
  <c r="Q12" i="6" s="1"/>
  <c r="J12" i="6"/>
  <c r="Q16" i="6" l="1"/>
  <c r="O12" i="6"/>
</calcChain>
</file>

<file path=xl/sharedStrings.xml><?xml version="1.0" encoding="utf-8"?>
<sst xmlns="http://schemas.openxmlformats.org/spreadsheetml/2006/main" count="50" uniqueCount="45">
  <si>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</si>
  <si>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</si>
  <si>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</si>
  <si>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</si>
  <si>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</si>
  <si>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</si>
  <si>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                              ,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</si>
  <si>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</si>
  <si>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</si>
  <si>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</si>
  <si>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</si>
  <si>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</si>
  <si>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r>
      <rPr>
        <b/>
        <u/>
        <sz val="12"/>
        <rFont val="Times New Roman"/>
        <family val="1"/>
        <charset val="204"/>
      </rPr>
      <t xml:space="preserve">Внимание!!! </t>
    </r>
    <r>
      <rPr>
        <sz val="12"/>
        <rFont val="Times New Roman"/>
        <family val="1"/>
        <charset val="204"/>
      </rPr>
      <t xml:space="preserve">В графах </t>
    </r>
    <r>
      <rPr>
        <b/>
        <sz val="12"/>
        <rFont val="Times New Roman"/>
        <family val="1"/>
        <charset val="204"/>
      </rPr>
      <t>12,13,14</t>
    </r>
    <r>
      <rPr>
        <sz val="12"/>
        <rFont val="Times New Roman"/>
        <family val="1"/>
        <charset val="204"/>
      </rPr>
      <t xml:space="preserve"> имеются формулы (просто они </t>
    </r>
    <r>
      <rPr>
        <b/>
        <sz val="12"/>
        <rFont val="Times New Roman"/>
        <family val="1"/>
        <charset val="204"/>
      </rPr>
      <t>не просматриваются</t>
    </r>
    <r>
      <rPr>
        <sz val="12"/>
        <rFont val="Times New Roman"/>
        <family val="1"/>
        <charset val="204"/>
      </rPr>
      <t>). При увеличении количества строк (позиций продукции) необходимо "протянуть" формулы в указанных ячейках</t>
    </r>
  </si>
  <si>
    <t>!!!</t>
  </si>
  <si>
    <t>9=3+4+5+6+7</t>
  </si>
  <si>
    <t>11 = кол-во ИЦИ</t>
  </si>
  <si>
    <t>12=            /n</t>
  </si>
  <si>
    <t>12а</t>
  </si>
  <si>
    <t>15=12а*10</t>
  </si>
  <si>
    <r>
      <rPr>
        <sz val="12"/>
        <color rgb="FF000000"/>
        <rFont val="Times New Roman"/>
        <family val="1"/>
        <charset val="204"/>
      </rPr>
      <t xml:space="preserve">В графах </t>
    </r>
    <r>
      <rPr>
        <b/>
        <sz val="12"/>
        <color rgb="FF000000"/>
        <rFont val="Times New Roman"/>
        <family val="1"/>
        <charset val="204"/>
      </rPr>
      <t>9, 11, 12а, 15</t>
    </r>
    <r>
      <rPr>
        <sz val="12"/>
        <color rgb="FF000000"/>
        <rFont val="Times New Roman"/>
        <family val="1"/>
        <charset val="204"/>
      </rPr>
      <t xml:space="preserve"> тоже формулы, которые надо "протягивать" при увеличении позиций продукции (при увеличении количества строк)</t>
    </r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</si>
  <si>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</si>
  <si>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</si>
  <si>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</si>
  <si>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>v - кол-во (объем) закупаемого товара (работы, услуги)</t>
  </si>
  <si>
    <t>Начальная (максимальная) цена контракта. В том числе НДС.</t>
  </si>
  <si>
    <t xml:space="preserve"> </t>
  </si>
  <si>
    <t xml:space="preserve">     * В соответствии с п. 2.1. приказа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</si>
  <si>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**Реестр товаров содержит информацию в соответствии с распоряжением Комитета по государственному заказу СПб (КГЗ) от 24.08.2016 № 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</si>
  <si>
    <t xml:space="preserve">     *** Предельная цена закупаемой продукции установлена в рамках нормирования в сфере закупок в соответствии с распоряжением Комитета по Государственному заказу Санкт-Петербурга от 31.05.2018      № 100-р 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(с изменениями и дополнениями)</t>
  </si>
  <si>
    <t>Приложение №2 к Извещению о проведении</t>
  </si>
  <si>
    <t xml:space="preserve">открытого аукциона в электронной форме
</t>
  </si>
  <si>
    <t>"УТВЕРЖДАЮ"</t>
  </si>
  <si>
    <t>Руководитель контрактной службы КГИОП</t>
  </si>
  <si>
    <t>_____________ О.А. Баталова</t>
  </si>
  <si>
    <t>«___» _____________2026 г.</t>
  </si>
  <si>
    <t xml:space="preserve">Ведущий специалист Финансово-экономического отдела КГИОП                                                                                                                              Викулова   О.А. 
                                                                                                                                                                                                                                                  «20» мая 2026 г.
</t>
  </si>
  <si>
    <t xml:space="preserve">Перекатка пожарных рукавов в двойную скатку на новое ребро с укладкой 
в пожарный шкаф.
</t>
  </si>
  <si>
    <t>КП № 68-26 от 20.05.2026</t>
  </si>
  <si>
    <t>Расчет (начальной) максимальной цены контракта
на оказание услуг по проверке сети внутреннего противопожарного водопровода для Комитета по государственному контролю, использованию и охране памятников истории и культуры в 2026 году для обеспечения нужд Санкт-Петербурга. 
Начальная максимальная цена контракта определена методом сопоставимых рыночных цен (анализа рынка) на основе коммерческих предложений и экранных копий</t>
  </si>
  <si>
    <r>
      <t xml:space="preserve">Средняя цена из Реестра товаров**, включая НДС, руб. </t>
    </r>
    <r>
      <rPr>
        <b/>
        <sz val="10"/>
        <rFont val="Times New Roman"/>
        <family val="1"/>
        <charset val="204"/>
      </rPr>
      <t>на май 2026</t>
    </r>
  </si>
  <si>
    <t>КП № 69-26 от 20.05.2026</t>
  </si>
  <si>
    <t>КП № 70-26 от 21.05.2026</t>
  </si>
  <si>
    <t>отсутствует</t>
  </si>
  <si>
    <t>Проверка сети внутреннего противопожарного водопровода с проверкой пожарного крана на водоотдачу (первое полугодие)</t>
  </si>
  <si>
    <t>Проверка сети внутреннего противопожарного водопровода с проверкой пожарного крана на водоотдачу (второе полугодие)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</si>
</sst>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0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993300"/>
      <name val="Times New Roman"/>
      <family val="1"/>
      <charset val="204"/>
    </font>
    <font>
      <sz val="10"/>
      <color rgb="FF9933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48"/>
      <color rgb="FF993300"/>
      <name val="Calibri"/>
      <family val="2"/>
      <charset val="204"/>
    </font>
    <font>
      <sz val="11"/>
      <color rgb="FF9933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93300"/>
        <bgColor rgb="FF993366"/>
      </patternFill>
    </fill>
    <fill>
      <patternFill patternType="solid">
        <fgColor rgb="FFC0C0C0"/>
        <bgColor rgb="FFCCCCFF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1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vertical="top"/>
    </xf>
    <xf numFmtId="1" fontId="8" fillId="2" borderId="2" xfId="0" applyNumberFormat="1" applyFont="1" applyFill="1" applyBorder="1" applyAlignment="1">
      <alignment horizontal="center" vertical="top" wrapText="1"/>
    </xf>
    <xf numFmtId="4" fontId="9" fillId="2" borderId="2" xfId="0" applyNumberFormat="1" applyFont="1" applyFill="1" applyBorder="1" applyAlignment="1">
      <alignment horizontal="left" vertical="top" wrapText="1"/>
    </xf>
    <xf numFmtId="1" fontId="10" fillId="3" borderId="2" xfId="0" applyNumberFormat="1" applyFont="1" applyFill="1" applyBorder="1" applyAlignment="1">
      <alignment horizontal="center" vertical="top" wrapText="1"/>
    </xf>
    <xf numFmtId="4" fontId="10" fillId="3" borderId="2" xfId="0" applyNumberFormat="1" applyFont="1" applyFill="1" applyBorder="1" applyAlignment="1">
      <alignment horizontal="center" vertical="top" wrapText="1"/>
    </xf>
    <xf numFmtId="4" fontId="11" fillId="3" borderId="2" xfId="0" applyNumberFormat="1" applyFont="1" applyFill="1" applyBorder="1" applyAlignment="1">
      <alignment horizontal="center" vertical="top" wrapText="1"/>
    </xf>
    <xf numFmtId="4" fontId="12" fillId="2" borderId="4" xfId="0" applyNumberFormat="1" applyFont="1" applyFill="1" applyBorder="1" applyAlignment="1">
      <alignment horizontal="center" vertical="top" wrapText="1"/>
    </xf>
    <xf numFmtId="10" fontId="2" fillId="0" borderId="0" xfId="0" applyNumberFormat="1" applyFont="1" applyAlignment="1">
      <alignment horizontal="center" vertical="top"/>
    </xf>
    <xf numFmtId="10" fontId="0" fillId="0" borderId="0" xfId="0" applyNumberFormat="1" applyAlignment="1">
      <alignment horizontal="center" vertical="top"/>
    </xf>
    <xf numFmtId="4" fontId="12" fillId="0" borderId="4" xfId="0" applyNumberFormat="1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164" fontId="12" fillId="0" borderId="4" xfId="0" applyNumberFormat="1" applyFont="1" applyBorder="1" applyAlignment="1">
      <alignment horizontal="center" vertical="top" wrapText="1"/>
    </xf>
    <xf numFmtId="4" fontId="12" fillId="2" borderId="5" xfId="0" applyNumberFormat="1" applyFont="1" applyFill="1" applyBorder="1" applyAlignment="1">
      <alignment horizontal="center" vertical="top" wrapText="1"/>
    </xf>
    <xf numFmtId="2" fontId="14" fillId="4" borderId="2" xfId="0" applyNumberFormat="1" applyFont="1" applyFill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10" fontId="2" fillId="0" borderId="0" xfId="0" applyNumberFormat="1" applyFont="1" applyAlignment="1">
      <alignment vertical="top"/>
    </xf>
    <xf numFmtId="4" fontId="9" fillId="2" borderId="2" xfId="0" applyNumberFormat="1" applyFont="1" applyFill="1" applyBorder="1" applyAlignment="1">
      <alignment horizontal="center" vertical="top" wrapText="1"/>
    </xf>
    <xf numFmtId="4" fontId="9" fillId="0" borderId="2" xfId="0" applyNumberFormat="1" applyFont="1" applyBorder="1" applyAlignment="1">
      <alignment horizontal="center" vertical="top" wrapText="1"/>
    </xf>
    <xf numFmtId="3" fontId="9" fillId="0" borderId="2" xfId="0" applyNumberFormat="1" applyFont="1" applyBorder="1" applyAlignment="1">
      <alignment horizontal="center" vertical="top" wrapText="1"/>
    </xf>
    <xf numFmtId="4" fontId="9" fillId="4" borderId="2" xfId="0" applyNumberFormat="1" applyFont="1" applyFill="1" applyBorder="1" applyAlignment="1">
      <alignment horizontal="center" vertical="top" wrapText="1"/>
    </xf>
    <xf numFmtId="164" fontId="9" fillId="4" borderId="2" xfId="0" applyNumberFormat="1" applyFont="1" applyFill="1" applyBorder="1" applyAlignment="1">
      <alignment horizontal="center" vertical="top" wrapText="1"/>
    </xf>
    <xf numFmtId="4" fontId="16" fillId="3" borderId="2" xfId="0" applyNumberFormat="1" applyFont="1" applyFill="1" applyBorder="1" applyAlignment="1">
      <alignment horizontal="center" vertical="top" wrapText="1"/>
    </xf>
    <xf numFmtId="164" fontId="11" fillId="3" borderId="2" xfId="0" applyNumberFormat="1" applyFont="1" applyFill="1" applyBorder="1" applyAlignment="1">
      <alignment horizontal="center" vertical="top" wrapText="1"/>
    </xf>
    <xf numFmtId="4" fontId="12" fillId="2" borderId="2" xfId="0" applyNumberFormat="1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1" fontId="9" fillId="2" borderId="2" xfId="0" applyNumberFormat="1" applyFont="1" applyFill="1" applyBorder="1" applyAlignment="1">
      <alignment horizontal="center" vertical="top" wrapText="1"/>
    </xf>
    <xf numFmtId="0" fontId="0" fillId="0" borderId="0" xfId="0" applyAlignment="1"/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19" fillId="0" borderId="0" xfId="0" applyFont="1" applyBorder="1"/>
    <xf numFmtId="4" fontId="2" fillId="0" borderId="2" xfId="0" applyNumberFormat="1" applyFont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10" fontId="4" fillId="0" borderId="0" xfId="0" applyNumberFormat="1" applyFont="1" applyBorder="1" applyAlignment="1">
      <alignment horizontal="left" vertical="top" wrapText="1"/>
    </xf>
    <xf numFmtId="10" fontId="15" fillId="0" borderId="0" xfId="0" applyNumberFormat="1" applyFont="1" applyBorder="1" applyAlignment="1">
      <alignment horizontal="center" vertical="top"/>
    </xf>
    <xf numFmtId="4" fontId="2" fillId="0" borderId="2" xfId="0" applyNumberFormat="1" applyFont="1" applyBorder="1" applyAlignment="1">
      <alignment horizontal="center" vertical="top" wrapText="1"/>
    </xf>
    <xf numFmtId="10" fontId="15" fillId="0" borderId="3" xfId="0" applyNumberFormat="1" applyFont="1" applyBorder="1" applyAlignment="1">
      <alignment horizontal="center" vertical="top"/>
    </xf>
    <xf numFmtId="10" fontId="4" fillId="0" borderId="2" xfId="0" applyNumberFormat="1" applyFont="1" applyBorder="1" applyAlignment="1">
      <alignment horizontal="left" vertical="top" wrapText="1"/>
    </xf>
    <xf numFmtId="4" fontId="7" fillId="0" borderId="6" xfId="0" applyNumberFormat="1" applyFont="1" applyBorder="1" applyAlignment="1">
      <alignment horizontal="right" vertical="top" wrapText="1"/>
    </xf>
    <xf numFmtId="164" fontId="7" fillId="0" borderId="7" xfId="0" applyNumberFormat="1" applyFont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left" vertical="top" wrapText="1"/>
    </xf>
    <xf numFmtId="0" fontId="2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7" fillId="0" borderId="1" xfId="0" applyFont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12" fillId="0" borderId="2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10 2 2 2 2 2 2 2 5" xfId="1"/>
  </cellStyles>
  <dxfs count="3">
    <dxf>
      <font>
        <sz val="11"/>
        <color rgb="FF000000"/>
        <name val="Calibri"/>
      </font>
      <fill>
        <patternFill>
          <bgColor rgb="FFFF8080"/>
        </patternFill>
      </fill>
    </dxf>
    <dxf>
      <font>
        <sz val="11"/>
        <color rgb="FF000000"/>
        <name val="Calibri"/>
      </font>
      <fill>
        <patternFill>
          <bgColor rgb="FFFF8080"/>
        </patternFill>
      </fill>
    </dxf>
    <dxf>
      <font>
        <strike/>
        <sz val="11"/>
        <color rgb="FF000000"/>
        <name val="Calibri"/>
      </font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593640</xdr:colOff>
      <xdr:row>15</xdr:row>
      <xdr:rowOff>29160</xdr:rowOff>
    </xdr:from>
    <xdr:to>
      <xdr:col>15</xdr:col>
      <xdr:colOff>413281</xdr:colOff>
      <xdr:row>15</xdr:row>
      <xdr:rowOff>210240</xdr:rowOff>
    </xdr:to>
    <xdr:pic>
      <xdr:nvPicPr>
        <xdr:cNvPr id="20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3411" b="32719"/>
        <a:stretch/>
      </xdr:blipFill>
      <xdr:spPr>
        <a:xfrm>
          <a:off x="10218960" y="3848400"/>
          <a:ext cx="583920" cy="181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91080</xdr:colOff>
      <xdr:row>9</xdr:row>
      <xdr:rowOff>288000</xdr:rowOff>
    </xdr:from>
    <xdr:to>
      <xdr:col>9</xdr:col>
      <xdr:colOff>616185</xdr:colOff>
      <xdr:row>9</xdr:row>
      <xdr:rowOff>611280</xdr:rowOff>
    </xdr:to>
    <xdr:pic>
      <xdr:nvPicPr>
        <xdr:cNvPr id="2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>
        <a:xfrm>
          <a:off x="5823000" y="1211760"/>
          <a:ext cx="553680" cy="3232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13</xdr:col>
      <xdr:colOff>81000</xdr:colOff>
      <xdr:row>9</xdr:row>
      <xdr:rowOff>478440</xdr:rowOff>
    </xdr:from>
    <xdr:to>
      <xdr:col>13</xdr:col>
      <xdr:colOff>938745</xdr:colOff>
      <xdr:row>9</xdr:row>
      <xdr:rowOff>841320</xdr:rowOff>
    </xdr:to>
    <xdr:pic>
      <xdr:nvPicPr>
        <xdr:cNvPr id="22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709840" y="1402200"/>
          <a:ext cx="886320" cy="362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14</xdr:col>
      <xdr:colOff>50040</xdr:colOff>
      <xdr:row>9</xdr:row>
      <xdr:rowOff>770400</xdr:rowOff>
    </xdr:from>
    <xdr:to>
      <xdr:col>15</xdr:col>
      <xdr:colOff>1141</xdr:colOff>
      <xdr:row>9</xdr:row>
      <xdr:rowOff>1036080</xdr:rowOff>
    </xdr:to>
    <xdr:pic>
      <xdr:nvPicPr>
        <xdr:cNvPr id="23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9675360" y="1694160"/>
          <a:ext cx="675000" cy="265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16</xdr:col>
      <xdr:colOff>97161</xdr:colOff>
      <xdr:row>8</xdr:row>
      <xdr:rowOff>48957</xdr:rowOff>
    </xdr:from>
    <xdr:to>
      <xdr:col>16</xdr:col>
      <xdr:colOff>872961</xdr:colOff>
      <xdr:row>8</xdr:row>
      <xdr:rowOff>458637</xdr:rowOff>
    </xdr:to>
    <xdr:pic>
      <xdr:nvPicPr>
        <xdr:cNvPr id="24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6855" b="28479"/>
        <a:stretch/>
      </xdr:blipFill>
      <xdr:spPr>
        <a:xfrm>
          <a:off x="11378074" y="984892"/>
          <a:ext cx="775800" cy="40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322200</xdr:colOff>
      <xdr:row>10</xdr:row>
      <xdr:rowOff>9360</xdr:rowOff>
    </xdr:from>
    <xdr:to>
      <xdr:col>12</xdr:col>
      <xdr:colOff>604800</xdr:colOff>
      <xdr:row>10</xdr:row>
      <xdr:rowOff>208800</xdr:rowOff>
    </xdr:to>
    <xdr:pic>
      <xdr:nvPicPr>
        <xdr:cNvPr id="2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>
        <a:xfrm>
          <a:off x="8136360" y="2066760"/>
          <a:ext cx="282600" cy="199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360</xdr:colOff>
      <xdr:row>8</xdr:row>
      <xdr:rowOff>28800</xdr:rowOff>
    </xdr:from>
    <xdr:to>
      <xdr:col>9</xdr:col>
      <xdr:colOff>11160</xdr:colOff>
      <xdr:row>8</xdr:row>
      <xdr:rowOff>190440</xdr:rowOff>
    </xdr:to>
    <xdr:pic>
      <xdr:nvPicPr>
        <xdr:cNvPr id="26" name="Рисунок 5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5732280" y="343080"/>
          <a:ext cx="10800" cy="1616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106536</xdr:colOff>
      <xdr:row>8</xdr:row>
      <xdr:rowOff>41332</xdr:rowOff>
    </xdr:from>
    <xdr:to>
      <xdr:col>8</xdr:col>
      <xdr:colOff>579576</xdr:colOff>
      <xdr:row>8</xdr:row>
      <xdr:rowOff>385231</xdr:rowOff>
    </xdr:to>
    <xdr:pic>
      <xdr:nvPicPr>
        <xdr:cNvPr id="27" name="Рисунок 5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5009840" y="853028"/>
          <a:ext cx="473040" cy="343899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  <pageSetUpPr fitToPage="1"/>
  </sheetPr>
  <dimension ref="A1:IW29"/>
  <sheetViews>
    <sheetView tabSelected="1" topLeftCell="A11" zoomScale="115" zoomScaleNormal="115" workbookViewId="0">
      <selection sqref="A1:Q20"/>
    </sheetView>
  </sheetViews>
  <sheetFormatPr defaultRowHeight="15" x14ac:dyDescent="0.25"/>
  <cols>
    <col min="1" max="1" width="3.5703125" style="1" customWidth="1"/>
    <col min="2" max="2" width="25" style="2" customWidth="1"/>
    <col min="3" max="3" width="9.85546875" style="2" customWidth="1"/>
    <col min="4" max="4" width="9.5703125" style="2" customWidth="1"/>
    <col min="5" max="5" width="9.7109375" style="2" customWidth="1"/>
    <col min="6" max="6" width="8.28515625" style="2" customWidth="1"/>
    <col min="7" max="7" width="7.140625" style="2" customWidth="1"/>
    <col min="8" max="9" width="10.5703125" style="2" customWidth="1"/>
    <col min="10" max="10" width="12.85546875" style="2" customWidth="1"/>
    <col min="11" max="11" width="10.42578125" style="2" customWidth="1"/>
    <col min="12" max="12" width="9.85546875" style="2" customWidth="1"/>
    <col min="13" max="13" width="11.5703125" style="2" customWidth="1"/>
    <col min="14" max="14" width="14.140625" style="2" customWidth="1"/>
    <col min="15" max="16" width="10.85546875" style="2" customWidth="1"/>
    <col min="17" max="17" width="14" style="2" customWidth="1"/>
    <col min="18" max="18" width="1.42578125" style="3" customWidth="1"/>
    <col min="19" max="19" width="48.5703125" style="2" customWidth="1"/>
    <col min="20" max="20" width="12.140625" style="2" customWidth="1"/>
    <col min="21" max="257" width="9.140625" style="2" customWidth="1"/>
    <col min="258" max="1025" width="9.140625" customWidth="1"/>
  </cols>
  <sheetData>
    <row r="1" spans="1:20" x14ac:dyDescent="0.25">
      <c r="M1" s="31" t="s">
        <v>29</v>
      </c>
      <c r="N1" s="32"/>
      <c r="O1" s="33"/>
      <c r="P1" s="31"/>
    </row>
    <row r="2" spans="1:20" x14ac:dyDescent="0.25">
      <c r="M2" s="44" t="s">
        <v>30</v>
      </c>
      <c r="N2" s="45"/>
      <c r="O2" s="45"/>
      <c r="P2" s="46"/>
    </row>
    <row r="3" spans="1:20" ht="9.75" customHeight="1" x14ac:dyDescent="0.25">
      <c r="M3" s="31"/>
      <c r="N3" s="32"/>
      <c r="O3" s="31"/>
      <c r="P3" s="31"/>
    </row>
    <row r="4" spans="1:20" x14ac:dyDescent="0.25">
      <c r="M4" s="31" t="s">
        <v>31</v>
      </c>
      <c r="N4" s="32"/>
      <c r="O4" s="31"/>
      <c r="P4" s="31"/>
    </row>
    <row r="5" spans="1:20" x14ac:dyDescent="0.25">
      <c r="M5" s="31" t="s">
        <v>32</v>
      </c>
      <c r="N5" s="32"/>
      <c r="O5" s="31"/>
      <c r="P5" s="31"/>
    </row>
    <row r="6" spans="1:20" x14ac:dyDescent="0.25">
      <c r="M6" s="31" t="s">
        <v>33</v>
      </c>
      <c r="N6" s="32"/>
      <c r="O6" s="31"/>
      <c r="P6" s="31"/>
    </row>
    <row r="7" spans="1:20" ht="16.5" customHeight="1" x14ac:dyDescent="0.25">
      <c r="M7" s="31" t="s">
        <v>34</v>
      </c>
      <c r="N7" s="32"/>
      <c r="O7" s="31"/>
      <c r="P7" s="31"/>
    </row>
    <row r="8" spans="1:20" ht="55.5" customHeight="1" x14ac:dyDescent="0.25">
      <c r="A8" s="47" t="s">
        <v>38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</row>
    <row r="9" spans="1:20" s="11" customFormat="1" ht="44.25" customHeight="1" x14ac:dyDescent="0.25">
      <c r="A9" s="48" t="s">
        <v>0</v>
      </c>
      <c r="B9" s="49" t="s">
        <v>1</v>
      </c>
      <c r="C9" s="50" t="s">
        <v>2</v>
      </c>
      <c r="D9" s="50"/>
      <c r="E9" s="50"/>
      <c r="F9" s="50"/>
      <c r="G9" s="50"/>
      <c r="H9" s="50" t="s">
        <v>39</v>
      </c>
      <c r="I9" s="51" t="s">
        <v>20</v>
      </c>
      <c r="J9" s="52"/>
      <c r="K9" s="50" t="s">
        <v>23</v>
      </c>
      <c r="L9" s="53" t="s">
        <v>3</v>
      </c>
      <c r="M9" s="54" t="s">
        <v>4</v>
      </c>
      <c r="N9" s="54"/>
      <c r="O9" s="54"/>
      <c r="P9" s="55" t="s">
        <v>5</v>
      </c>
      <c r="Q9" s="9" t="s">
        <v>6</v>
      </c>
      <c r="R9" s="10"/>
      <c r="S9" s="10"/>
    </row>
    <row r="10" spans="1:20" s="11" customFormat="1" ht="89.25" x14ac:dyDescent="0.25">
      <c r="A10" s="48"/>
      <c r="B10" s="49"/>
      <c r="C10" s="27" t="s">
        <v>37</v>
      </c>
      <c r="D10" s="35" t="s">
        <v>40</v>
      </c>
      <c r="E10" s="35" t="s">
        <v>41</v>
      </c>
      <c r="F10" s="27" t="s">
        <v>7</v>
      </c>
      <c r="G10" s="27" t="s">
        <v>8</v>
      </c>
      <c r="H10" s="50"/>
      <c r="I10" s="51"/>
      <c r="J10" s="52"/>
      <c r="K10" s="50"/>
      <c r="L10" s="50"/>
      <c r="M10" s="12" t="s">
        <v>9</v>
      </c>
      <c r="N10" s="13" t="s">
        <v>10</v>
      </c>
      <c r="O10" s="14" t="s">
        <v>11</v>
      </c>
      <c r="P10" s="55"/>
      <c r="Q10" s="15"/>
      <c r="R10" s="10"/>
      <c r="S10" s="16" t="s">
        <v>12</v>
      </c>
      <c r="T10" s="39" t="s">
        <v>13</v>
      </c>
    </row>
    <row r="11" spans="1:20" s="3" customFormat="1" ht="27" customHeight="1" x14ac:dyDescent="0.25">
      <c r="A11" s="4">
        <v>1</v>
      </c>
      <c r="B11" s="4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 t="s">
        <v>21</v>
      </c>
      <c r="I11" s="4" t="s">
        <v>22</v>
      </c>
      <c r="J11" s="4" t="s">
        <v>14</v>
      </c>
      <c r="K11" s="17">
        <v>10</v>
      </c>
      <c r="L11" s="17" t="s">
        <v>15</v>
      </c>
      <c r="M11" s="17" t="s">
        <v>16</v>
      </c>
      <c r="N11" s="17">
        <v>13</v>
      </c>
      <c r="O11" s="17">
        <v>14</v>
      </c>
      <c r="P11" s="17" t="s">
        <v>17</v>
      </c>
      <c r="Q11" s="4" t="s">
        <v>18</v>
      </c>
      <c r="R11" s="18"/>
      <c r="S11" s="40" t="s">
        <v>19</v>
      </c>
      <c r="T11" s="39"/>
    </row>
    <row r="12" spans="1:20" s="3" customFormat="1" ht="66" customHeight="1" x14ac:dyDescent="0.25">
      <c r="A12" s="29">
        <v>1</v>
      </c>
      <c r="B12" s="5" t="s">
        <v>43</v>
      </c>
      <c r="C12" s="19">
        <v>650</v>
      </c>
      <c r="D12" s="19">
        <v>700</v>
      </c>
      <c r="E12" s="19">
        <v>800</v>
      </c>
      <c r="F12" s="19"/>
      <c r="G12" s="19"/>
      <c r="H12" s="19" t="s">
        <v>42</v>
      </c>
      <c r="I12" s="19" t="s">
        <v>42</v>
      </c>
      <c r="J12" s="28">
        <f>C12+D12+E12+F12+G12</f>
        <v>2150</v>
      </c>
      <c r="K12" s="20">
        <v>15</v>
      </c>
      <c r="L12" s="21">
        <f t="shared" ref="L12:L14" si="0">COUNT(C12:G12)</f>
        <v>3</v>
      </c>
      <c r="M12" s="22">
        <f>ROUND(IF(ISERR(AVERAGE(C12:G12)),"",AVERAGE(C12:G12)),2)</f>
        <v>716.67</v>
      </c>
      <c r="N12" s="22">
        <f t="shared" ref="N12:N14" si="1">IF(ISERR(STDEV(C12:G12)),"",STDEV(C12:G12))</f>
        <v>76.376261582597337</v>
      </c>
      <c r="O12" s="23">
        <f t="shared" ref="O12:O14" si="2">IF(ISERR(N12/M12),"",N12/M12)</f>
        <v>0.10657103211045159</v>
      </c>
      <c r="P12" s="20">
        <f t="shared" ref="P12:P14" si="3">MIN(H12,I12,M12)</f>
        <v>716.67</v>
      </c>
      <c r="Q12" s="19">
        <f t="shared" ref="Q12:Q14" si="4">P12*K12</f>
        <v>10750.05</v>
      </c>
      <c r="R12" s="18"/>
      <c r="S12" s="40"/>
      <c r="T12" s="39"/>
    </row>
    <row r="13" spans="1:20" s="3" customFormat="1" ht="51.75" customHeight="1" x14ac:dyDescent="0.25">
      <c r="A13" s="29">
        <v>2</v>
      </c>
      <c r="B13" s="5" t="s">
        <v>36</v>
      </c>
      <c r="C13" s="19">
        <v>650</v>
      </c>
      <c r="D13" s="19">
        <v>1100</v>
      </c>
      <c r="E13" s="19">
        <v>1000</v>
      </c>
      <c r="F13" s="19"/>
      <c r="G13" s="19"/>
      <c r="H13" s="19" t="s">
        <v>42</v>
      </c>
      <c r="I13" s="19" t="s">
        <v>42</v>
      </c>
      <c r="J13" s="34">
        <f>C13+D13+E13+F13+G13</f>
        <v>2750</v>
      </c>
      <c r="K13" s="20">
        <v>15</v>
      </c>
      <c r="L13" s="21">
        <f t="shared" si="0"/>
        <v>3</v>
      </c>
      <c r="M13" s="22">
        <f>ROUND(IF(ISERR(AVERAGE(C13:G13)),"",AVERAGE(C13:G13)),2)</f>
        <v>916.67</v>
      </c>
      <c r="N13" s="22">
        <f t="shared" si="1"/>
        <v>236.29078131263026</v>
      </c>
      <c r="O13" s="23">
        <f t="shared" si="2"/>
        <v>0.2577708240835091</v>
      </c>
      <c r="P13" s="20">
        <f t="shared" si="3"/>
        <v>916.67</v>
      </c>
      <c r="Q13" s="19">
        <f t="shared" si="4"/>
        <v>13750.05</v>
      </c>
      <c r="R13" s="18"/>
      <c r="S13" s="36"/>
      <c r="T13" s="37"/>
    </row>
    <row r="14" spans="1:20" s="3" customFormat="1" ht="66" customHeight="1" x14ac:dyDescent="0.25">
      <c r="A14" s="29">
        <v>3</v>
      </c>
      <c r="B14" s="5" t="s">
        <v>44</v>
      </c>
      <c r="C14" s="19">
        <v>650</v>
      </c>
      <c r="D14" s="19">
        <v>700</v>
      </c>
      <c r="E14" s="19">
        <v>800</v>
      </c>
      <c r="F14" s="19"/>
      <c r="G14" s="19"/>
      <c r="H14" s="19" t="s">
        <v>42</v>
      </c>
      <c r="I14" s="19" t="s">
        <v>42</v>
      </c>
      <c r="J14" s="38">
        <f>C14+D14+E14+F14+G14</f>
        <v>2150</v>
      </c>
      <c r="K14" s="20">
        <v>15</v>
      </c>
      <c r="L14" s="21">
        <f t="shared" si="0"/>
        <v>3</v>
      </c>
      <c r="M14" s="22">
        <f>ROUND(IF(ISERR(AVERAGE(C14:G14)),"",AVERAGE(C14:G14)),2)</f>
        <v>716.67</v>
      </c>
      <c r="N14" s="22">
        <f t="shared" si="1"/>
        <v>76.376261582597337</v>
      </c>
      <c r="O14" s="23">
        <f t="shared" si="2"/>
        <v>0.10657103211045159</v>
      </c>
      <c r="P14" s="20">
        <f t="shared" si="3"/>
        <v>716.67</v>
      </c>
      <c r="Q14" s="19">
        <f t="shared" si="4"/>
        <v>10750.05</v>
      </c>
      <c r="R14" s="18"/>
      <c r="S14" s="36"/>
      <c r="T14" s="37"/>
    </row>
    <row r="15" spans="1:20" s="3" customFormat="1" ht="6.75" customHeight="1" x14ac:dyDescent="0.25">
      <c r="A15" s="6" t="s">
        <v>25</v>
      </c>
      <c r="B15" s="7"/>
      <c r="C15" s="7"/>
      <c r="D15" s="7"/>
      <c r="E15" s="7"/>
      <c r="F15" s="7"/>
      <c r="G15" s="7"/>
      <c r="H15" s="7"/>
      <c r="I15" s="7"/>
      <c r="J15" s="24"/>
      <c r="K15" s="7"/>
      <c r="L15" s="7"/>
      <c r="M15" s="8"/>
      <c r="N15" s="8"/>
      <c r="O15" s="25"/>
      <c r="P15" s="25"/>
      <c r="Q15" s="8"/>
    </row>
    <row r="16" spans="1:20" s="3" customFormat="1" ht="18.75" customHeight="1" x14ac:dyDescent="0.25">
      <c r="A16" s="41" t="s">
        <v>24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2"/>
      <c r="P16" s="42"/>
      <c r="Q16" s="26">
        <f>SUM(Q12:Q15)</f>
        <v>35250.149999999994</v>
      </c>
    </row>
    <row r="17" spans="1:17" s="3" customFormat="1" ht="45" customHeight="1" x14ac:dyDescent="0.25">
      <c r="A17" s="43" t="s">
        <v>26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</row>
    <row r="18" spans="1:17" s="3" customFormat="1" ht="32.25" customHeight="1" x14ac:dyDescent="0.25">
      <c r="A18" s="56" t="s">
        <v>27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pans="1:17" ht="45.75" customHeight="1" x14ac:dyDescent="0.25">
      <c r="A19" s="56" t="s">
        <v>28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 ht="30.75" customHeight="1" x14ac:dyDescent="0.25">
      <c r="A20" s="56" t="s">
        <v>35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  <row r="21" spans="1:17" ht="19.5" customHeight="1" x14ac:dyDescent="0.25"/>
    <row r="23" spans="1:17" x14ac:dyDescent="0.25">
      <c r="A23" s="30"/>
      <c r="B23" s="31"/>
      <c r="C23" s="32"/>
      <c r="D23" s="33"/>
      <c r="E23" s="31"/>
    </row>
    <row r="24" spans="1:17" x14ac:dyDescent="0.25">
      <c r="A24" s="30"/>
      <c r="B24" s="44"/>
      <c r="C24" s="45"/>
      <c r="D24" s="45"/>
      <c r="E24" s="46"/>
    </row>
    <row r="25" spans="1:17" x14ac:dyDescent="0.25">
      <c r="A25" s="30"/>
      <c r="B25" s="31"/>
      <c r="C25" s="32"/>
      <c r="D25" s="31"/>
      <c r="E25" s="31"/>
    </row>
    <row r="26" spans="1:17" x14ac:dyDescent="0.25">
      <c r="A26" s="30"/>
      <c r="B26" s="31"/>
      <c r="C26" s="32"/>
      <c r="D26" s="31"/>
      <c r="E26" s="31"/>
    </row>
    <row r="27" spans="1:17" x14ac:dyDescent="0.25">
      <c r="A27" s="30"/>
      <c r="B27" s="31"/>
      <c r="C27" s="32"/>
      <c r="D27" s="31"/>
      <c r="E27" s="31"/>
    </row>
    <row r="28" spans="1:17" x14ac:dyDescent="0.25">
      <c r="A28" s="30"/>
      <c r="B28" s="31"/>
      <c r="C28" s="32"/>
      <c r="D28" s="31"/>
      <c r="E28" s="31"/>
    </row>
    <row r="29" spans="1:17" x14ac:dyDescent="0.25">
      <c r="A29" s="30"/>
      <c r="B29" s="31"/>
      <c r="C29" s="32"/>
      <c r="D29" s="31"/>
      <c r="E29" s="31"/>
    </row>
  </sheetData>
  <mergeCells count="21">
    <mergeCell ref="B24:E24"/>
    <mergeCell ref="M2:P2"/>
    <mergeCell ref="A8:Q8"/>
    <mergeCell ref="A9:A10"/>
    <mergeCell ref="B9:B10"/>
    <mergeCell ref="C9:G9"/>
    <mergeCell ref="H9:H10"/>
    <mergeCell ref="I9:I10"/>
    <mergeCell ref="J9:J10"/>
    <mergeCell ref="K9:K10"/>
    <mergeCell ref="L9:L10"/>
    <mergeCell ref="M9:O9"/>
    <mergeCell ref="P9:P10"/>
    <mergeCell ref="A20:Q20"/>
    <mergeCell ref="A18:Q18"/>
    <mergeCell ref="A19:Q19"/>
    <mergeCell ref="T10:T12"/>
    <mergeCell ref="S11:S12"/>
    <mergeCell ref="A16:N16"/>
    <mergeCell ref="O16:P16"/>
    <mergeCell ref="A17:Q17"/>
  </mergeCells>
  <conditionalFormatting sqref="O12:O15">
    <cfRule type="cellIs" dxfId="2" priority="2" operator="greaterThanOrEqual">
      <formula>0.33</formula>
    </cfRule>
    <cfRule type="cellIs" dxfId="1" priority="3" operator="greaterThanOrEqual">
      <formula>0.33</formula>
    </cfRule>
    <cfRule type="cellIs" dxfId="0" priority="4" operator="between">
      <formula>33</formula>
      <formula>100</formula>
    </cfRule>
  </conditionalFormatting>
  <pageMargins left="0.23622047244094491" right="0.23622047244094491" top="0.74803149606299213" bottom="0.74803149606299213" header="0.31496062992125984" footer="0.31496062992125984"/>
  <pageSetup paperSize="9" scale="75" firstPageNumber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ан.рын+РТ+нормир</vt:lpstr>
      <vt:lpstr>'ан.рын+РТ+нормир'!Область_печати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iluhina</dc:creator>
  <cp:keywords/>
  <dc:description/>
  <cp:lastModifiedBy>Викулова Оксана Алексеевна</cp:lastModifiedBy>
  <cp:revision>1</cp:revision>
  <cp:lastPrinted>2026-06-09T09:59:24Z</cp:lastPrinted>
  <dcterms:created xsi:type="dcterms:W3CDTF">2011-08-15T09:57:36Z</dcterms:created>
  <dcterms:modified xsi:type="dcterms:W3CDTF">2026-06-09T09:59:27Z</dcterms:modified>
  <cp:category/>
  <cp:contentStatus/>
</cp:coreProperties>
</file>