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inovaSV\Desktop\"/>
    </mc:Choice>
  </mc:AlternateContent>
  <xr:revisionPtr revIDLastSave="0" documentId="8_{28FCCE2D-3878-4104-AD7E-B583C5C681D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сл.зап)'!$A$1:$N$23</definedName>
  </definedNames>
  <calcPr calcId="191029"/>
</workbook>
</file>

<file path=xl/calcChain.xml><?xml version="1.0" encoding="utf-8"?>
<calcChain xmlns="http://schemas.openxmlformats.org/spreadsheetml/2006/main">
  <c r="K13" i="4" l="1"/>
  <c r="K14" i="4"/>
  <c r="L14" i="4" s="1"/>
  <c r="M14" i="4" s="1"/>
  <c r="L13" i="4" l="1"/>
  <c r="M13" i="4" s="1"/>
  <c r="J15" i="4" l="1"/>
  <c r="J12" i="4" l="1"/>
  <c r="J14" i="4"/>
  <c r="J11" i="4"/>
  <c r="K11" i="4"/>
  <c r="L11" i="4" s="1"/>
  <c r="M11" i="4" s="1"/>
  <c r="K12" i="4"/>
  <c r="L12" i="4" s="1"/>
  <c r="M12" i="4" s="1"/>
  <c r="J1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Варламова Дарина Сергеевна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Варламова Дарина Сергеевна:</t>
        </r>
        <r>
          <rPr>
            <sz val="9"/>
            <color indexed="81"/>
            <rFont val="Tahoma"/>
            <charset val="1"/>
          </rPr>
          <t xml:space="preserve">
названия указать в соответствии с ООЗ</t>
        </r>
      </text>
    </comment>
  </commentList>
</comments>
</file>

<file path=xl/sharedStrings.xml><?xml version="1.0" encoding="utf-8"?>
<sst xmlns="http://schemas.openxmlformats.org/spreadsheetml/2006/main" count="39" uniqueCount="34">
  <si>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</si>
  <si>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</si>
  <si>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</si>
  <si>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</si>
  <si>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</si>
  <si>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8"/>
        <color indexed="8"/>
        <rFont val="Times New Roman"/>
        <family val="1"/>
        <charset val="204"/>
      </rPr>
      <t>(не должен превышать 33%)</t>
    </r>
  </si>
  <si>
    <t>Проверил</t>
  </si>
  <si>
    <t xml:space="preserve"> Составил </t>
  </si>
  <si>
    <t>Ед. изм. товара (работы, услуги)</t>
  </si>
  <si>
    <t xml:space="preserve">v - кол-во (объем) закупаемого товара (работы, услуги) </t>
  </si>
  <si>
    <t>КТРУ/ОКПД2/ККН</t>
  </si>
  <si>
    <t>Цена договора (контракта)</t>
  </si>
  <si>
    <t>Определена и обоснована методом сопоставимых рыночных цен (анализа рынка)</t>
  </si>
  <si>
    <t xml:space="preserve">Цена договора (контракта), заключаемого с единственным поставщиком:   </t>
  </si>
  <si>
    <t>Волобуев М.В.</t>
  </si>
  <si>
    <t>Номер источника ценовой информации  (ИЦИ №i) и цена единицы товара, работы, услуги, представленная i-тым ИЦИ (Цi), руб.</t>
  </si>
  <si>
    <r>
      <t>где:
НМЦК</t>
    </r>
    <r>
      <rPr>
        <vertAlign val="superscript"/>
        <sz val="11"/>
        <color theme="1"/>
        <rFont val="Times New Roman"/>
        <family val="1"/>
        <charset val="204"/>
      </rPr>
      <t>рын</t>
    </r>
    <r>
      <rPr>
        <sz val="11"/>
        <color theme="1"/>
        <rFont val="Times New Roman"/>
        <family val="1"/>
        <charset val="204"/>
      </rPr>
      <t xml:space="preserve"> - Н(М)ЦК,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11"/>
        <color theme="1"/>
        <rFont val="Times New Roman"/>
        <family val="1"/>
        <charset val="204"/>
      </rPr>
      <t>i</t>
    </r>
    <r>
      <rPr>
        <sz val="11"/>
        <color theme="1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п. 3.17 Методических рекомендаций.
</t>
    </r>
  </si>
  <si>
    <t>шт.</t>
  </si>
  <si>
    <t>с осуществлением сбора и анализа общедоступной ценовой информации
на поставку запасных частей для мини-погрузчика.</t>
  </si>
  <si>
    <t>Итого по КП</t>
  </si>
  <si>
    <t>28.22.10.000-00000001/28.22.19.150</t>
  </si>
  <si>
    <t>&lt;ц - наименьшая цена единицы прод-ции, в сответствии с КП на минимальную сумму, руб.</t>
  </si>
  <si>
    <t>Наименьшая цена договора (контракта), заключаемого с единственным поставщиком, в соответствии с ценой наименьшего КП</t>
  </si>
  <si>
    <t>Определение однородности совокупности значений выявленных цен (СПРАВОЧНО)</t>
  </si>
  <si>
    <t>28.22.10.000-  00000001/28.22.19.150</t>
  </si>
  <si>
    <t xml:space="preserve">Н(М)ЦК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Министерства экономического развития Российской Федерации от 02.10.2013 № 567 (далее – Методические рекомендации).
Н(М)ЦК определена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11 (Одинадцати))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Н(М)ЦК рассчитана Заказчиком по формуле, определенной п. 3.21 Методических рекомендаций:
</t>
  </si>
  <si>
    <r>
      <t xml:space="preserve">Начальная (максимальная) цена контракта составляет 50 982 рубля 00 копеек (Пятьдесят  тысяч девятьсот восемьдесят два рубля 00 копеек), в т.ч. НДС 22% </t>
    </r>
    <r>
      <rPr>
        <sz val="10"/>
        <color rgb="FF00B050"/>
        <rFont val="Times New Roman"/>
        <family val="1"/>
        <charset val="204"/>
      </rPr>
      <t>- 9 193 рубля 48 копеек</t>
    </r>
    <r>
      <rPr>
        <sz val="10"/>
        <color rgb="FFFF000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>(Девять тысяч сто девяносто три рубля 48 копеек)</t>
    </r>
  </si>
  <si>
    <t>Запрос №906/26-0-0 от 27.04.2026 КП 2 вх.1632/26-0-0 от 28.04.2026</t>
  </si>
  <si>
    <r>
      <rPr>
        <sz val="8"/>
        <rFont val="Times New Roman"/>
        <family val="1"/>
        <charset val="204"/>
      </rPr>
      <t>З</t>
    </r>
    <r>
      <rPr>
        <b/>
        <sz val="8"/>
        <rFont val="Times New Roman"/>
        <family val="1"/>
        <charset val="204"/>
      </rPr>
      <t>апрос №906/26-0-0 от 27</t>
    </r>
    <r>
      <rPr>
        <b/>
        <sz val="8"/>
        <color rgb="FF00B050"/>
        <rFont val="Times New Roman"/>
        <family val="1"/>
        <charset val="204"/>
      </rPr>
      <t>.04.2026</t>
    </r>
    <r>
      <rPr>
        <b/>
        <sz val="8"/>
        <rFont val="Times New Roman"/>
        <family val="1"/>
        <charset val="204"/>
      </rPr>
      <t xml:space="preserve"> КП 3 вх.№1630/26-0-0 от 28.04.2026</t>
    </r>
  </si>
  <si>
    <t>Запрос №72626-0-0 от 06.04.2026 КП 1 вх.№1339/26-0-0 от 09.04.2026</t>
  </si>
  <si>
    <t>Оборудование подъемно-транспортное и его части (Дверь кабины)</t>
  </si>
  <si>
    <t>Оборудование подъемно-транспортное и его части (Стекло двери кабины)</t>
  </si>
  <si>
    <t>Оборудование подъемно-транспортное и его части (Замок уплотнителя двери кабины)</t>
  </si>
  <si>
    <t>Оборудование подъемно-транспортное и его части (Оконное уплотнение двери кабины)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</si>
</sst>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vertAlign val="superscript"/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68">
    <xf numFmtId="0" fontId="0" fillId="0" borderId="0" xfId="0"/>
    <xf numFmtId="0" fontId="4" fillId="0" borderId="0" xfId="6" applyFont="1"/>
    <xf numFmtId="0" fontId="8" fillId="0" borderId="0" xfId="6" applyFont="1"/>
    <xf numFmtId="0" fontId="10" fillId="0" borderId="0" xfId="6" applyFont="1" applyBorder="1" applyAlignment="1">
      <alignment vertical="center" wrapText="1"/>
    </xf>
    <xf numFmtId="0" fontId="13" fillId="0" borderId="4" xfId="6" applyFont="1" applyBorder="1" applyAlignment="1">
      <alignment horizontal="center" vertical="center" wrapText="1"/>
    </xf>
    <xf numFmtId="4" fontId="10" fillId="0" borderId="1" xfId="6" applyNumberFormat="1" applyFont="1" applyBorder="1" applyAlignment="1">
      <alignment horizontal="center" vertical="center" wrapText="1"/>
    </xf>
    <xf numFmtId="0" fontId="14" fillId="0" borderId="1" xfId="6" applyFont="1" applyBorder="1" applyAlignment="1">
      <alignment horizontal="center" vertical="top" wrapText="1"/>
    </xf>
    <xf numFmtId="0" fontId="5" fillId="0" borderId="0" xfId="6" applyFont="1"/>
    <xf numFmtId="0" fontId="0" fillId="0" borderId="0" xfId="0" applyAlignment="1"/>
    <xf numFmtId="0" fontId="4" fillId="2" borderId="1" xfId="6" applyNumberFormat="1" applyFont="1" applyFill="1" applyBorder="1" applyAlignment="1">
      <alignment horizontal="center" vertical="center" wrapText="1"/>
    </xf>
    <xf numFmtId="2" fontId="4" fillId="0" borderId="0" xfId="6" applyNumberFormat="1" applyFont="1"/>
    <xf numFmtId="0" fontId="4" fillId="0" borderId="1" xfId="0" applyFont="1" applyBorder="1" applyAlignment="1">
      <alignment horizontal="center" vertical="center"/>
    </xf>
    <xf numFmtId="0" fontId="5" fillId="0" borderId="0" xfId="6" applyFont="1" applyAlignment="1">
      <alignment horizontal="center"/>
    </xf>
    <xf numFmtId="0" fontId="17" fillId="2" borderId="1" xfId="6" applyFont="1" applyFill="1" applyBorder="1" applyAlignment="1">
      <alignment horizontal="center" vertical="top" wrapText="1"/>
    </xf>
    <xf numFmtId="0" fontId="10" fillId="0" borderId="4" xfId="6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 wrapText="1"/>
    </xf>
    <xf numFmtId="0" fontId="7" fillId="0" borderId="0" xfId="6" applyFont="1" applyAlignment="1">
      <alignment horizontal="left" vertical="top" wrapText="1"/>
    </xf>
    <xf numFmtId="0" fontId="10" fillId="0" borderId="1" xfId="6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0" fontId="8" fillId="0" borderId="0" xfId="6" applyFont="1" applyBorder="1"/>
    <xf numFmtId="0" fontId="20" fillId="0" borderId="0" xfId="0" applyFont="1" applyBorder="1" applyAlignment="1">
      <alignment vertical="top" wrapText="1"/>
    </xf>
    <xf numFmtId="0" fontId="4" fillId="0" borderId="0" xfId="6" applyFont="1" applyBorder="1"/>
    <xf numFmtId="0" fontId="18" fillId="0" borderId="0" xfId="0" applyFont="1" applyBorder="1" applyAlignment="1">
      <alignment vertical="top"/>
    </xf>
    <xf numFmtId="0" fontId="0" fillId="0" borderId="0" xfId="0" applyBorder="1" applyAlignment="1"/>
    <xf numFmtId="4" fontId="10" fillId="0" borderId="4" xfId="6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0" fillId="0" borderId="4" xfId="6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/>
    </xf>
    <xf numFmtId="4" fontId="10" fillId="0" borderId="4" xfId="6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2" fontId="10" fillId="2" borderId="1" xfId="6" applyNumberFormat="1" applyFont="1" applyFill="1" applyBorder="1" applyAlignment="1">
      <alignment horizontal="center" vertical="center" wrapText="1"/>
    </xf>
    <xf numFmtId="10" fontId="10" fillId="2" borderId="1" xfId="6" applyNumberFormat="1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/>
    </xf>
    <xf numFmtId="0" fontId="4" fillId="0" borderId="0" xfId="6" applyFont="1" applyAlignment="1">
      <alignment horizontal="left"/>
    </xf>
    <xf numFmtId="0" fontId="17" fillId="0" borderId="3" xfId="6" applyFont="1" applyBorder="1" applyAlignment="1">
      <alignment horizontal="center" vertical="center" wrapText="1"/>
    </xf>
    <xf numFmtId="0" fontId="17" fillId="0" borderId="2" xfId="6" applyFont="1" applyBorder="1" applyAlignment="1">
      <alignment horizontal="center" vertical="center" wrapText="1"/>
    </xf>
    <xf numFmtId="0" fontId="11" fillId="0" borderId="4" xfId="6" applyFont="1" applyBorder="1" applyAlignment="1">
      <alignment horizontal="right" vertical="center"/>
    </xf>
    <xf numFmtId="0" fontId="11" fillId="0" borderId="5" xfId="6" applyFont="1" applyBorder="1" applyAlignment="1">
      <alignment horizontal="right" vertical="center"/>
    </xf>
    <xf numFmtId="0" fontId="11" fillId="0" borderId="6" xfId="6" applyFont="1" applyBorder="1" applyAlignment="1">
      <alignment horizontal="right" vertical="center"/>
    </xf>
    <xf numFmtId="0" fontId="11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left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  <xf numFmtId="0" fontId="10" fillId="0" borderId="0" xfId="6" applyFont="1" applyBorder="1" applyAlignment="1">
      <alignment vertical="center" wrapText="1"/>
    </xf>
    <xf numFmtId="0" fontId="14" fillId="0" borderId="3" xfId="6" applyFont="1" applyBorder="1" applyAlignment="1">
      <alignment horizontal="center" vertical="center" wrapText="1"/>
    </xf>
    <xf numFmtId="0" fontId="14" fillId="0" borderId="2" xfId="6" applyFont="1" applyBorder="1" applyAlignment="1">
      <alignment horizontal="center" vertical="center" wrapText="1"/>
    </xf>
    <xf numFmtId="0" fontId="14" fillId="0" borderId="1" xfId="6" applyFont="1" applyBorder="1" applyAlignment="1">
      <alignment horizontal="center" vertical="center" wrapText="1"/>
    </xf>
    <xf numFmtId="0" fontId="27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3" fillId="0" borderId="4" xfId="6" applyFont="1" applyBorder="1" applyAlignment="1">
      <alignment horizontal="center" vertical="center" wrapText="1"/>
    </xf>
    <xf numFmtId="0" fontId="23" fillId="0" borderId="5" xfId="6" applyFont="1" applyBorder="1" applyAlignment="1">
      <alignment horizontal="center" vertical="center" wrapText="1"/>
    </xf>
    <xf numFmtId="0" fontId="23" fillId="0" borderId="6" xfId="6" applyFont="1" applyBorder="1" applyAlignment="1">
      <alignment horizontal="center" vertical="center" wrapText="1"/>
    </xf>
    <xf numFmtId="4" fontId="10" fillId="0" borderId="4" xfId="6" applyNumberFormat="1" applyFont="1" applyBorder="1" applyAlignment="1">
      <alignment horizontal="center" vertical="center" wrapText="1"/>
    </xf>
    <xf numFmtId="4" fontId="10" fillId="0" borderId="5" xfId="6" applyNumberFormat="1" applyFont="1" applyBorder="1" applyAlignment="1">
      <alignment horizontal="center" vertical="center" wrapText="1"/>
    </xf>
    <xf numFmtId="4" fontId="10" fillId="0" borderId="6" xfId="6" applyNumberFormat="1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top" wrapText="1"/>
    </xf>
    <xf numFmtId="0" fontId="19" fillId="0" borderId="0" xfId="6" applyFont="1" applyFill="1" applyAlignment="1">
      <alignment horizontal="left" vertical="top" wrapText="1"/>
    </xf>
    <xf numFmtId="0" fontId="8" fillId="0" borderId="7" xfId="6" applyFont="1" applyFill="1" applyBorder="1" applyAlignment="1">
      <alignment horizontal="left" vertical="top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8</xdr:row>
      <xdr:rowOff>495300</xdr:rowOff>
    </xdr:from>
    <xdr:to>
      <xdr:col>11</xdr:col>
      <xdr:colOff>895350</xdr:colOff>
      <xdr:row>8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85725</xdr:colOff>
      <xdr:row>8</xdr:row>
      <xdr:rowOff>790575</xdr:rowOff>
    </xdr:from>
    <xdr:to>
      <xdr:col>12</xdr:col>
      <xdr:colOff>742950</xdr:colOff>
      <xdr:row>8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566737</xdr:colOff>
      <xdr:row>3</xdr:row>
      <xdr:rowOff>1231106</xdr:rowOff>
    </xdr:from>
    <xdr:to>
      <xdr:col>8</xdr:col>
      <xdr:colOff>644525</xdr:colOff>
      <xdr:row>5</xdr:row>
      <xdr:rowOff>125073</xdr:rowOff>
    </xdr:to>
    <xdr:pic>
      <xdr:nvPicPr>
        <xdr:cNvPr id="5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10337" y="2135981"/>
          <a:ext cx="1316038" cy="617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B23"/>
  <sheetViews>
    <sheetView tabSelected="1" view="pageBreakPreview" topLeftCell="A8" zoomScaleNormal="100" zoomScaleSheetLayoutView="100" workbookViewId="0">
      <selection activeCell="J14" sqref="J14"/>
    </sheetView>
  </sheetViews>
  <sheetFormatPr defaultColWidth="7.5703125" defaultRowHeight="12.75" x14ac:dyDescent="0.2"/>
  <cols>
    <col min="1" max="1" width="5.7109375" style="1" customWidth="1"/>
    <col min="2" max="2" width="21.5703125" style="1" customWidth="1"/>
    <col min="3" max="4" width="16.85546875" style="1" customWidth="1"/>
    <col min="5" max="5" width="17.85546875" style="1" customWidth="1"/>
    <col min="6" max="6" width="10.28515625" style="1" customWidth="1"/>
    <col min="7" max="7" width="10.42578125" style="1" customWidth="1"/>
    <col min="8" max="8" width="8.140625" style="1" customWidth="1"/>
    <col min="9" max="9" width="11.85546875" style="1" customWidth="1"/>
    <col min="10" max="10" width="14.140625" style="1" customWidth="1"/>
    <col min="11" max="11" width="10.7109375" style="1" customWidth="1"/>
    <col min="12" max="12" width="15.5703125" style="1" customWidth="1"/>
    <col min="13" max="13" width="10.7109375" style="1" customWidth="1"/>
    <col min="14" max="14" width="20" style="1" customWidth="1"/>
    <col min="15" max="23" width="7.5703125" style="22"/>
    <col min="24" max="16384" width="7.5703125" style="1"/>
  </cols>
  <sheetData>
    <row r="1" spans="1:16382" s="2" customFormat="1" ht="27.75" customHeight="1" x14ac:dyDescent="0.25">
      <c r="A1" s="64" t="s">
        <v>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0"/>
      <c r="P1" s="20"/>
      <c r="Q1" s="20"/>
      <c r="R1" s="20"/>
      <c r="S1" s="20"/>
      <c r="T1" s="20"/>
      <c r="U1" s="20"/>
      <c r="V1" s="20"/>
      <c r="W1" s="20"/>
    </row>
    <row r="2" spans="1:16382" s="2" customFormat="1" ht="14.25" customHeight="1" x14ac:dyDescent="0.25">
      <c r="A2" s="63" t="s">
        <v>12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20"/>
      <c r="P2" s="20"/>
      <c r="Q2" s="20"/>
      <c r="R2" s="20"/>
      <c r="S2" s="20"/>
      <c r="T2" s="20"/>
      <c r="U2" s="20"/>
      <c r="V2" s="20"/>
      <c r="W2" s="20"/>
    </row>
    <row r="3" spans="1:16382" s="2" customFormat="1" ht="29.25" customHeight="1" x14ac:dyDescent="0.25">
      <c r="A3" s="65" t="s">
        <v>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20"/>
      <c r="P3" s="20"/>
      <c r="Q3" s="20"/>
      <c r="R3" s="20"/>
      <c r="S3" s="20"/>
      <c r="T3" s="20"/>
      <c r="U3" s="20"/>
      <c r="V3" s="20"/>
      <c r="W3" s="20"/>
    </row>
    <row r="4" spans="1:16382" ht="112.5" customHeight="1" x14ac:dyDescent="0.2">
      <c r="A4" s="15"/>
      <c r="B4" s="66" t="s">
        <v>25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21"/>
      <c r="P4" s="21"/>
      <c r="Q4" s="21"/>
      <c r="R4" s="21"/>
      <c r="S4" s="21"/>
      <c r="T4" s="21"/>
      <c r="U4" s="21"/>
      <c r="V4" s="21"/>
    </row>
    <row r="5" spans="1:16382" ht="23.25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20"/>
      <c r="P5" s="20"/>
      <c r="Q5" s="20"/>
      <c r="R5" s="20"/>
      <c r="S5" s="20"/>
      <c r="T5" s="20"/>
      <c r="U5" s="20"/>
      <c r="V5" s="20"/>
    </row>
    <row r="6" spans="1:16382" ht="129" customHeight="1" x14ac:dyDescent="0.2">
      <c r="A6" s="15"/>
      <c r="B6" s="67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23"/>
      <c r="P6" s="23"/>
      <c r="Q6" s="23"/>
      <c r="R6" s="23"/>
      <c r="S6" s="23"/>
      <c r="T6" s="23"/>
      <c r="U6" s="23"/>
      <c r="V6" s="23"/>
    </row>
    <row r="7" spans="1:16382" ht="13.5" hidden="1" customHeight="1" x14ac:dyDescent="0.2">
      <c r="A7" s="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16382" ht="40.5" customHeight="1" x14ac:dyDescent="0.2">
      <c r="A8" s="43" t="s">
        <v>0</v>
      </c>
      <c r="B8" s="46" t="s">
        <v>1</v>
      </c>
      <c r="C8" s="48" t="s">
        <v>15</v>
      </c>
      <c r="D8" s="48"/>
      <c r="E8" s="48"/>
      <c r="F8" s="51" t="s">
        <v>8</v>
      </c>
      <c r="G8" s="53" t="s">
        <v>9</v>
      </c>
      <c r="H8" s="46" t="s">
        <v>2</v>
      </c>
      <c r="I8" s="36" t="s">
        <v>21</v>
      </c>
      <c r="J8" s="54" t="s">
        <v>22</v>
      </c>
      <c r="K8" s="49" t="s">
        <v>23</v>
      </c>
      <c r="L8" s="49"/>
      <c r="M8" s="49"/>
      <c r="N8" s="50" t="s">
        <v>10</v>
      </c>
    </row>
    <row r="9" spans="1:16382" ht="81" customHeight="1" x14ac:dyDescent="0.2">
      <c r="A9" s="44"/>
      <c r="B9" s="47"/>
      <c r="C9" s="13" t="s">
        <v>27</v>
      </c>
      <c r="D9" s="13" t="s">
        <v>28</v>
      </c>
      <c r="E9" s="13" t="s">
        <v>29</v>
      </c>
      <c r="F9" s="52"/>
      <c r="G9" s="53"/>
      <c r="H9" s="47"/>
      <c r="I9" s="37"/>
      <c r="J9" s="54"/>
      <c r="K9" s="6" t="s">
        <v>3</v>
      </c>
      <c r="L9" s="6" t="s">
        <v>4</v>
      </c>
      <c r="M9" s="6" t="s">
        <v>5</v>
      </c>
      <c r="N9" s="50"/>
    </row>
    <row r="10" spans="1:16382" ht="12.75" customHeight="1" x14ac:dyDescent="0.2">
      <c r="A10" s="19">
        <v>1</v>
      </c>
      <c r="B10" s="4">
        <v>2</v>
      </c>
      <c r="C10" s="19">
        <v>3</v>
      </c>
      <c r="D10" s="4">
        <v>4</v>
      </c>
      <c r="E10" s="19">
        <v>5</v>
      </c>
      <c r="F10" s="4">
        <v>6</v>
      </c>
      <c r="G10" s="19">
        <v>7</v>
      </c>
      <c r="H10" s="4">
        <v>8</v>
      </c>
      <c r="I10" s="19">
        <v>9</v>
      </c>
      <c r="J10" s="4">
        <v>10</v>
      </c>
      <c r="K10" s="19">
        <v>11</v>
      </c>
      <c r="L10" s="19">
        <v>12</v>
      </c>
      <c r="M10" s="19">
        <v>13</v>
      </c>
      <c r="N10" s="19">
        <v>14</v>
      </c>
    </row>
    <row r="11" spans="1:16382" ht="59.25" customHeight="1" x14ac:dyDescent="0.2">
      <c r="A11" s="17">
        <v>1</v>
      </c>
      <c r="B11" s="27" t="s">
        <v>30</v>
      </c>
      <c r="C11" s="5">
        <v>42000</v>
      </c>
      <c r="D11" s="25">
        <v>42000</v>
      </c>
      <c r="E11" s="5">
        <v>40600</v>
      </c>
      <c r="F11" s="14" t="s">
        <v>17</v>
      </c>
      <c r="G11" s="17">
        <v>1</v>
      </c>
      <c r="H11" s="14">
        <v>3</v>
      </c>
      <c r="I11" s="26">
        <v>40600</v>
      </c>
      <c r="J11" s="26">
        <f>I11*G11</f>
        <v>40600</v>
      </c>
      <c r="K11" s="5">
        <f t="shared" ref="K11:K14" si="0">ROUND((AVERAGE(C11:E11)),2)</f>
        <v>41533.33</v>
      </c>
      <c r="L11" s="32">
        <f>ROUND((SQRT(((SUMSQ(C11-K11))+(SUMSQ(D11-K11))+(SUMSQ(E11-K11)))/2)),2)</f>
        <v>808.29</v>
      </c>
      <c r="M11" s="33">
        <f>(L11/K11)</f>
        <v>1.946123751695325E-2</v>
      </c>
      <c r="N11" s="17" t="s">
        <v>20</v>
      </c>
    </row>
    <row r="12" spans="1:16382" ht="46.5" customHeight="1" x14ac:dyDescent="0.2">
      <c r="A12" s="17">
        <v>2</v>
      </c>
      <c r="B12" s="27" t="s">
        <v>31</v>
      </c>
      <c r="C12" s="5">
        <v>8200</v>
      </c>
      <c r="D12" s="25">
        <v>8500</v>
      </c>
      <c r="E12" s="5">
        <v>8120</v>
      </c>
      <c r="F12" s="14" t="s">
        <v>17</v>
      </c>
      <c r="G12" s="17">
        <v>1</v>
      </c>
      <c r="H12" s="14">
        <v>3</v>
      </c>
      <c r="I12" s="26">
        <v>8120</v>
      </c>
      <c r="J12" s="26">
        <f t="shared" ref="J12:J14" si="1">I12*G12</f>
        <v>8120</v>
      </c>
      <c r="K12" s="5">
        <f t="shared" si="0"/>
        <v>8273.33</v>
      </c>
      <c r="L12" s="32">
        <f>ROUND((SQRT(((SUMSQ(C12-K12))+(SUMSQ(D12-K12))+(SUMSQ(E12-K12)))/2)),2)</f>
        <v>200.33</v>
      </c>
      <c r="M12" s="33">
        <f t="shared" ref="M12:M14" si="2">(L12/K12)</f>
        <v>2.4213950126490785E-2</v>
      </c>
      <c r="N12" s="17" t="s">
        <v>20</v>
      </c>
    </row>
    <row r="13" spans="1:16382" ht="72" customHeight="1" x14ac:dyDescent="0.2">
      <c r="A13" s="17">
        <v>3</v>
      </c>
      <c r="B13" s="27" t="s">
        <v>32</v>
      </c>
      <c r="C13" s="5">
        <v>270</v>
      </c>
      <c r="D13" s="30">
        <v>260</v>
      </c>
      <c r="E13" s="5">
        <v>262</v>
      </c>
      <c r="F13" s="14" t="s">
        <v>17</v>
      </c>
      <c r="G13" s="17">
        <v>1</v>
      </c>
      <c r="H13" s="14">
        <v>3</v>
      </c>
      <c r="I13" s="31">
        <v>262</v>
      </c>
      <c r="J13" s="26">
        <v>262</v>
      </c>
      <c r="K13" s="5">
        <f t="shared" si="0"/>
        <v>264</v>
      </c>
      <c r="L13" s="32">
        <f>ROUND((SQRT(((SUMSQ(C13-K13))+(SUMSQ(D13-K13))+(SUMSQ(E13-K13)))/2)),2)</f>
        <v>5.29</v>
      </c>
      <c r="M13" s="33">
        <f t="shared" si="2"/>
        <v>2.0037878787878789E-2</v>
      </c>
      <c r="N13" s="17" t="s">
        <v>24</v>
      </c>
    </row>
    <row r="14" spans="1:16382" ht="63" customHeight="1" x14ac:dyDescent="0.25">
      <c r="A14" s="11">
        <v>4</v>
      </c>
      <c r="B14" s="27" t="s">
        <v>33</v>
      </c>
      <c r="C14" s="26">
        <v>2050</v>
      </c>
      <c r="D14" s="26">
        <v>2000</v>
      </c>
      <c r="E14" s="29">
        <v>2000</v>
      </c>
      <c r="F14" s="14" t="s">
        <v>17</v>
      </c>
      <c r="G14" s="9">
        <v>1</v>
      </c>
      <c r="H14" s="18">
        <v>3</v>
      </c>
      <c r="I14" s="26">
        <v>2000</v>
      </c>
      <c r="J14" s="26">
        <f t="shared" si="1"/>
        <v>2000</v>
      </c>
      <c r="K14" s="5">
        <f t="shared" si="0"/>
        <v>2016.67</v>
      </c>
      <c r="L14" s="32">
        <f>ROUND((SQRT(((SUMSQ(C14-K14))+(SUMSQ(D14-K14))+(SUMSQ(E14-K14)))/2)),2)</f>
        <v>28.87</v>
      </c>
      <c r="M14" s="33">
        <f t="shared" si="2"/>
        <v>1.4315678817059807E-2</v>
      </c>
      <c r="N14" s="17" t="s">
        <v>20</v>
      </c>
      <c r="O14" s="24"/>
      <c r="P14" s="24"/>
      <c r="Q14" s="24"/>
      <c r="R14" s="24"/>
      <c r="S14" s="24"/>
      <c r="T14" s="24"/>
      <c r="U14" s="24"/>
      <c r="V14" s="24"/>
      <c r="W14" s="24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  <c r="XET14" s="8"/>
      <c r="XEU14" s="8"/>
      <c r="XEV14" s="8"/>
      <c r="XEW14" s="8"/>
      <c r="XEX14" s="8"/>
      <c r="XEY14" s="8"/>
      <c r="XEZ14" s="8"/>
      <c r="XFA14" s="8"/>
      <c r="XFB14" s="8"/>
    </row>
    <row r="15" spans="1:16382" ht="23.25" customHeight="1" x14ac:dyDescent="0.25">
      <c r="A15" s="55" t="s">
        <v>19</v>
      </c>
      <c r="B15" s="56"/>
      <c r="C15" s="28">
        <v>52520</v>
      </c>
      <c r="D15" s="28">
        <v>52760</v>
      </c>
      <c r="E15" s="28">
        <v>50982</v>
      </c>
      <c r="F15" s="57"/>
      <c r="G15" s="58"/>
      <c r="H15" s="58"/>
      <c r="I15" s="59"/>
      <c r="J15" s="29">
        <f>MIN(C15:E15)</f>
        <v>50982</v>
      </c>
      <c r="K15" s="60"/>
      <c r="L15" s="61"/>
      <c r="M15" s="61"/>
      <c r="N15" s="62"/>
      <c r="O15" s="24"/>
      <c r="P15" s="24"/>
      <c r="Q15" s="24"/>
      <c r="R15" s="24"/>
      <c r="S15" s="24"/>
      <c r="T15" s="24"/>
      <c r="U15" s="24"/>
      <c r="V15" s="24"/>
      <c r="W15" s="24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  <c r="XET15" s="8"/>
      <c r="XEU15" s="8"/>
      <c r="XEV15" s="8"/>
      <c r="XEW15" s="8"/>
      <c r="XEX15" s="8"/>
      <c r="XEY15" s="8"/>
      <c r="XEZ15" s="8"/>
      <c r="XFA15" s="8"/>
      <c r="XFB15" s="8"/>
    </row>
    <row r="16" spans="1:16382" ht="25.5" customHeight="1" x14ac:dyDescent="0.2">
      <c r="A16" s="38" t="s">
        <v>11</v>
      </c>
      <c r="B16" s="39"/>
      <c r="C16" s="39"/>
      <c r="D16" s="39"/>
      <c r="E16" s="39"/>
      <c r="F16" s="39"/>
      <c r="G16" s="39"/>
      <c r="H16" s="39"/>
      <c r="I16" s="40"/>
      <c r="J16" s="28">
        <f>SUM(J11:J14)</f>
        <v>50982</v>
      </c>
      <c r="K16" s="41"/>
      <c r="L16" s="41"/>
      <c r="M16" s="41"/>
      <c r="N16" s="41"/>
    </row>
    <row r="17" spans="1:14" ht="6.75" customHeight="1" x14ac:dyDescent="0.2">
      <c r="N17" s="10"/>
    </row>
    <row r="18" spans="1:14" ht="13.5" hidden="1" customHeight="1" x14ac:dyDescent="0.2">
      <c r="A18" s="42" t="s">
        <v>26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ht="13.5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ht="11.25" hidden="1" customHeight="1" x14ac:dyDescent="0.2"/>
    <row r="21" spans="1:14" x14ac:dyDescent="0.2">
      <c r="A21" s="35"/>
      <c r="B21" s="35"/>
      <c r="C21" s="35"/>
      <c r="D21" s="35"/>
      <c r="E21" s="35"/>
    </row>
    <row r="22" spans="1:14" ht="15" customHeight="1" x14ac:dyDescent="0.2">
      <c r="A22" s="34" t="s">
        <v>7</v>
      </c>
      <c r="B22" s="34"/>
      <c r="C22" s="35"/>
      <c r="D22" s="35"/>
      <c r="E22" s="35"/>
      <c r="F22" s="34" t="s">
        <v>14</v>
      </c>
      <c r="G22" s="34"/>
      <c r="H22" s="34"/>
      <c r="I22" s="12"/>
      <c r="J22" s="12"/>
      <c r="K22" s="7"/>
    </row>
    <row r="23" spans="1:14" ht="30" customHeight="1" x14ac:dyDescent="0.2">
      <c r="A23" s="34" t="s">
        <v>6</v>
      </c>
      <c r="B23" s="34"/>
      <c r="C23" s="35"/>
      <c r="D23" s="35"/>
      <c r="E23" s="35"/>
      <c r="F23" s="34"/>
      <c r="G23" s="34"/>
      <c r="H23" s="34"/>
      <c r="I23" s="12"/>
      <c r="J23" s="12"/>
      <c r="L23" s="10"/>
    </row>
  </sheetData>
  <mergeCells count="29">
    <mergeCell ref="A2:N2"/>
    <mergeCell ref="A1:N1"/>
    <mergeCell ref="A3:N3"/>
    <mergeCell ref="B4:N4"/>
    <mergeCell ref="B6:N6"/>
    <mergeCell ref="K16:N16"/>
    <mergeCell ref="A18:N19"/>
    <mergeCell ref="A21:E21"/>
    <mergeCell ref="A8:A9"/>
    <mergeCell ref="B7:N7"/>
    <mergeCell ref="B8:B9"/>
    <mergeCell ref="C8:E8"/>
    <mergeCell ref="H8:H9"/>
    <mergeCell ref="K8:M8"/>
    <mergeCell ref="N8:N9"/>
    <mergeCell ref="F8:F9"/>
    <mergeCell ref="G8:G9"/>
    <mergeCell ref="J8:J9"/>
    <mergeCell ref="A15:B15"/>
    <mergeCell ref="F15:I15"/>
    <mergeCell ref="K15:N15"/>
    <mergeCell ref="A23:B23"/>
    <mergeCell ref="C23:E23"/>
    <mergeCell ref="F23:H23"/>
    <mergeCell ref="I8:I9"/>
    <mergeCell ref="A22:B22"/>
    <mergeCell ref="C22:E22"/>
    <mergeCell ref="F22:H22"/>
    <mergeCell ref="A16:I16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GribtsovVA@duoan.udel.gov.spb.ru</dc:creator>
  <cp:lastModifiedBy>Козинова Светлана Валерьевна</cp:lastModifiedBy>
  <cp:lastPrinted>2019-06-05T14:55:47Z</cp:lastPrinted>
  <dcterms:created xsi:type="dcterms:W3CDTF">2016-05-13T09:47:52Z</dcterms:created>
  <dcterms:modified xsi:type="dcterms:W3CDTF">2026-06-05T13:39:14Z</dcterms:modified>
</cp:coreProperties>
</file>