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zinovaSV\Desktop\ЕД поставщик\Накопитель данных\накопители данных проект Контракта\"/>
    </mc:Choice>
  </mc:AlternateContent>
  <xr:revisionPtr revIDLastSave="0" documentId="13_ncr:1_{BB9122B5-0A29-4C04-8501-F3CD4C84F38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Обосн.НМЦК от 100т.р.(к сл.зап)" sheetId="4" r:id="rId1"/>
    <sheet name="Реестр" sheetId="5" r:id="rId2"/>
  </sheets>
  <calcPr calcId="191029"/>
</workbook>
</file>

<file path=xl/calcChain.xml><?xml version="1.0" encoding="utf-8"?>
<calcChain xmlns="http://schemas.openxmlformats.org/spreadsheetml/2006/main">
  <c r="D13" i="4" l="1"/>
  <c r="E13" i="4"/>
  <c r="C13" i="4"/>
  <c r="I12" i="4" l="1"/>
  <c r="I11" i="4"/>
  <c r="I10" i="4"/>
  <c r="L12" i="4"/>
  <c r="M12" i="4" s="1"/>
  <c r="L11" i="4"/>
  <c r="M11" i="4" s="1"/>
  <c r="L10" i="4"/>
  <c r="M10" i="4" l="1"/>
  <c r="M14" i="4" s="1"/>
</calcChain>
</file>

<file path=xl/sharedStrings.xml><?xml version="1.0" encoding="utf-8"?>
<sst xmlns="http://schemas.openxmlformats.org/spreadsheetml/2006/main" count="40" uniqueCount="37">
  <si>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</si>
  <si>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</si>
  <si>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</si>
  <si>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</si>
  <si>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</si>
  <si>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</si>
  <si>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</si>
  <si>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</si>
  <si>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 xml:space="preserve"> ПРОВЕРИЛ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</si>
  <si>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</si>
  <si>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</si>
  <si>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</si>
  <si>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КТРУ/ОКПД2/ККН</t>
  </si>
  <si>
    <t>шт.</t>
  </si>
  <si>
    <t>Милосветов В.Е.</t>
  </si>
  <si>
    <t>Инженер 1 категории</t>
  </si>
  <si>
    <t>Наименьшая цена договора (контракта), заключаемого с единственным поставщиком</t>
  </si>
  <si>
    <t>Цена единицы прод-ции, руб., в соответствии с ИЦИ на минимальную сумму</t>
  </si>
  <si>
    <t>Накопитель данных внутренний</t>
  </si>
  <si>
    <t>Накопитель данных внутренний (WD Gold WD4004FRYZ или эквивалент)</t>
  </si>
  <si>
    <t>Накопитель данных внутренний (WD Gold WD6004FRYZ) или эквивалент)</t>
  </si>
  <si>
    <t>Определение однородности совокупности значений выявленных цен</t>
  </si>
  <si>
    <t>в соответствии с описанием объекта закупки на поставку накопителей данных внутренних</t>
  </si>
  <si>
    <t>ИЦИ №2              Запрос № 653/26-0-0 от 27.03.2026                  КП 2                           вх.№1357/26-0-0 от 10.04.2026</t>
  </si>
  <si>
    <t>ИЦИ №3                Запрос № 653/26-0-0 от 27.03.2026                       КП 3                              вх.№1358/26-0-0 от 10.04.2026</t>
  </si>
  <si>
    <t>ИЦИ №1                  Запрос № 653/26-0-0 от 27.03.2026           КП 1                              вх.№1356/26-0-0 от 10.04.2026</t>
  </si>
  <si>
    <t>Ведущий инженер по информационной безопасности</t>
  </si>
  <si>
    <t>Захарычев М.Р.</t>
  </si>
  <si>
    <t>26.20.21.110/ 26.20.21.110-00000003</t>
  </si>
  <si>
    <t>26.20.21.110/  26.20.21.110-00000002</t>
  </si>
  <si>
    <t>Итого по КП:</t>
  </si>
  <si>
    <t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12 (Двенадцати) 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</t>
  </si>
  <si>
    <t xml:space="preserve">Цена договора (контракта), заключаемого с единственным поставщиком:            </t>
  </si>
  <si>
    <t xml:space="preserve">Цена договора (контракта), заключаемого с единственным поставщиком   </t>
  </si>
  <si>
    <t>Определена и обоснована методом сопоставимых рыночных цен (анализа рынка)</t>
  </si>
  <si>
    <t>Цена договора (контракта), заключаемого с единственным поставщиком, составляет 442 120 руб. (Четыреста сорок две тысячи сто двадцать рублей 00 копеек)</t>
  </si>
  <si>
    <r>
      <t xml:space="preserve">V - коэф-нт вариации </t>
    </r>
    <r>
      <rPr>
        <i/>
        <sz val="10"/>
        <color theme="1"/>
        <rFont val="Times New Roman"/>
        <family val="1"/>
        <charset val="204"/>
      </rPr>
      <t>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</si>
</sst>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  <numFmt numFmtId="166" formatCode="#,##0.00_ ;\-#,##0.00\ 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20"/>
      <color rgb="FF000000"/>
      <name val="Segoe UI"/>
      <family val="2"/>
      <charset val="204"/>
    </font>
    <font>
      <sz val="11"/>
      <color rgb="FF000000"/>
      <name val="Segoe UI"/>
      <family val="2"/>
      <charset val="204"/>
    </font>
    <font>
      <sz val="10"/>
      <color rgb="FFFF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69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4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/>
    </xf>
    <xf numFmtId="0" fontId="4" fillId="0" borderId="1" xfId="6" applyFont="1" applyBorder="1"/>
    <xf numFmtId="0" fontId="4" fillId="0" borderId="4" xfId="6" applyFont="1" applyBorder="1" applyAlignment="1">
      <alignment vertical="center" wrapText="1"/>
    </xf>
    <xf numFmtId="0" fontId="5" fillId="0" borderId="0" xfId="6" applyFont="1" applyAlignment="1">
      <alignment horizontal="center"/>
    </xf>
    <xf numFmtId="4" fontId="4" fillId="0" borderId="1" xfId="6" applyNumberFormat="1" applyFont="1" applyBorder="1" applyAlignment="1" applyProtection="1">
      <alignment horizontal="center" vertical="center" wrapText="1"/>
      <protection locked="0"/>
    </xf>
    <xf numFmtId="164" fontId="4" fillId="0" borderId="1" xfId="6" applyNumberFormat="1" applyFont="1" applyBorder="1"/>
    <xf numFmtId="164" fontId="4" fillId="0" borderId="1" xfId="6" applyNumberFormat="1" applyFont="1" applyBorder="1" applyAlignment="1">
      <alignment horizontal="center" vertical="center" wrapText="1"/>
    </xf>
    <xf numFmtId="0" fontId="4" fillId="0" borderId="0" xfId="6" applyFont="1" applyAlignment="1">
      <alignment wrapText="1"/>
    </xf>
    <xf numFmtId="166" fontId="9" fillId="0" borderId="0" xfId="7" applyNumberFormat="1" applyFont="1" applyBorder="1" applyAlignment="1">
      <alignment horizontal="center" vertical="center" wrapText="1"/>
    </xf>
    <xf numFmtId="164" fontId="4" fillId="0" borderId="1" xfId="8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8" fillId="0" borderId="0" xfId="0" applyFont="1" applyAlignment="1">
      <alignment horizontal="center" vertical="center" wrapText="1"/>
    </xf>
    <xf numFmtId="164" fontId="4" fillId="0" borderId="4" xfId="8" applyFont="1" applyBorder="1" applyAlignment="1">
      <alignment vertical="center" wrapText="1"/>
    </xf>
    <xf numFmtId="164" fontId="4" fillId="0" borderId="5" xfId="6" applyNumberFormat="1" applyFont="1" applyBorder="1"/>
    <xf numFmtId="0" fontId="4" fillId="0" borderId="5" xfId="6" applyFont="1" applyBorder="1"/>
    <xf numFmtId="0" fontId="8" fillId="0" borderId="1" xfId="0" applyFont="1" applyBorder="1" applyAlignment="1">
      <alignment horizontal="center" vertical="center" wrapText="1"/>
    </xf>
    <xf numFmtId="4" fontId="5" fillId="0" borderId="1" xfId="6" applyNumberFormat="1" applyFont="1" applyBorder="1" applyAlignment="1" applyProtection="1">
      <alignment horizontal="center" vertical="center" wrapText="1"/>
      <protection locked="0"/>
    </xf>
    <xf numFmtId="0" fontId="4" fillId="0" borderId="0" xfId="6" applyFont="1" applyAlignment="1">
      <alignment vertical="center"/>
    </xf>
    <xf numFmtId="0" fontId="0" fillId="3" borderId="0" xfId="0" applyFill="1"/>
    <xf numFmtId="0" fontId="12" fillId="3" borderId="0" xfId="0" applyFont="1" applyFill="1" applyAlignment="1">
      <alignment vertical="center" wrapText="1"/>
    </xf>
    <xf numFmtId="0" fontId="13" fillId="3" borderId="0" xfId="0" applyFont="1" applyFill="1" applyAlignment="1">
      <alignment horizontal="left" vertical="center" wrapText="1" indent="2"/>
    </xf>
    <xf numFmtId="10" fontId="12" fillId="3" borderId="0" xfId="0" applyNumberFormat="1" applyFont="1" applyFill="1" applyAlignment="1">
      <alignment vertical="center" wrapText="1"/>
    </xf>
    <xf numFmtId="0" fontId="14" fillId="0" borderId="0" xfId="0" applyFont="1" applyAlignment="1">
      <alignment horizontal="center" vertical="center"/>
    </xf>
    <xf numFmtId="10" fontId="14" fillId="0" borderId="0" xfId="6" applyNumberFormat="1" applyFont="1"/>
    <xf numFmtId="2" fontId="14" fillId="0" borderId="0" xfId="0" applyNumberFormat="1" applyFont="1" applyAlignment="1">
      <alignment horizontal="center" vertical="center"/>
    </xf>
    <xf numFmtId="0" fontId="5" fillId="0" borderId="0" xfId="6" applyFont="1" applyAlignment="1">
      <alignment horizontal="center" vertical="center"/>
    </xf>
    <xf numFmtId="0" fontId="4" fillId="0" borderId="0" xfId="6" applyFont="1" applyAlignment="1">
      <alignment horizontal="left" wrapText="1"/>
    </xf>
    <xf numFmtId="0" fontId="7" fillId="0" borderId="0" xfId="6" applyFont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/>
    </xf>
    <xf numFmtId="0" fontId="5" fillId="0" borderId="0" xfId="6" applyFont="1" applyAlignment="1">
      <alignment horizontal="center"/>
    </xf>
    <xf numFmtId="0" fontId="4" fillId="0" borderId="0" xfId="6" applyFont="1" applyAlignment="1">
      <alignment horizontal="center"/>
    </xf>
    <xf numFmtId="0" fontId="5" fillId="0" borderId="0" xfId="6" applyFont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0" xfId="6" applyFont="1" applyAlignment="1">
      <alignment horizontal="left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4" fillId="0" borderId="0" xfId="6" applyFont="1" applyAlignment="1">
      <alignment vertical="center" wrapText="1"/>
    </xf>
    <xf numFmtId="0" fontId="4" fillId="0" borderId="0" xfId="6" applyFont="1" applyAlignment="1">
      <alignment vertical="center" wrapText="1"/>
    </xf>
    <xf numFmtId="0" fontId="5" fillId="0" borderId="1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0" fontId="5" fillId="0" borderId="2" xfId="6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wrapText="1"/>
    </xf>
    <xf numFmtId="0" fontId="16" fillId="0" borderId="1" xfId="6" applyFont="1" applyBorder="1" applyAlignment="1">
      <alignment horizontal="center" vertical="center" wrapText="1"/>
    </xf>
    <xf numFmtId="0" fontId="16" fillId="0" borderId="4" xfId="6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4" fontId="4" fillId="0" borderId="1" xfId="6" applyNumberFormat="1" applyFont="1" applyBorder="1" applyAlignment="1">
      <alignment horizontal="center" vertical="center" wrapText="1"/>
    </xf>
    <xf numFmtId="2" fontId="4" fillId="0" borderId="5" xfId="6" applyNumberFormat="1" applyFont="1" applyBorder="1" applyAlignment="1">
      <alignment horizontal="center" vertical="center" wrapText="1"/>
    </xf>
    <xf numFmtId="4" fontId="4" fillId="2" borderId="1" xfId="6" applyNumberFormat="1" applyFont="1" applyFill="1" applyBorder="1" applyAlignment="1">
      <alignment horizontal="center" vertical="center" wrapText="1"/>
    </xf>
    <xf numFmtId="4" fontId="4" fillId="0" borderId="1" xfId="6" applyNumberFormat="1" applyFont="1" applyFill="1" applyBorder="1" applyAlignment="1">
      <alignment horizontal="center" vertical="center" wrapText="1"/>
    </xf>
    <xf numFmtId="10" fontId="4" fillId="0" borderId="1" xfId="6" applyNumberFormat="1" applyFont="1" applyFill="1" applyBorder="1" applyAlignment="1">
      <alignment horizontal="center" vertical="center" wrapText="1"/>
    </xf>
    <xf numFmtId="4" fontId="5" fillId="0" borderId="1" xfId="6" applyNumberFormat="1" applyFont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2" fontId="4" fillId="0" borderId="1" xfId="6" applyNumberFormat="1" applyFont="1" applyBorder="1" applyAlignment="1">
      <alignment horizontal="center" vertical="center" wrapText="1"/>
    </xf>
    <xf numFmtId="10" fontId="4" fillId="0" borderId="1" xfId="6" applyNumberFormat="1" applyFont="1" applyBorder="1" applyAlignment="1">
      <alignment horizontal="center" vertical="center" wrapText="1"/>
    </xf>
    <xf numFmtId="0" fontId="5" fillId="0" borderId="4" xfId="6" applyFont="1" applyBorder="1" applyAlignment="1">
      <alignment horizontal="right" vertical="center" wrapText="1"/>
    </xf>
    <xf numFmtId="0" fontId="5" fillId="0" borderId="6" xfId="6" applyFont="1" applyBorder="1" applyAlignment="1">
      <alignment horizontal="right" vertical="center" wrapText="1"/>
    </xf>
    <xf numFmtId="0" fontId="5" fillId="0" borderId="5" xfId="6" applyFont="1" applyBorder="1" applyAlignment="1">
      <alignment horizontal="right" vertical="center" wrapText="1"/>
    </xf>
    <xf numFmtId="166" fontId="5" fillId="0" borderId="4" xfId="7" applyNumberFormat="1" applyFont="1" applyBorder="1" applyAlignment="1">
      <alignment horizontal="center" vertical="center" wrapText="1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59267</xdr:colOff>
      <xdr:row>7</xdr:row>
      <xdr:rowOff>569383</xdr:rowOff>
    </xdr:from>
    <xdr:to>
      <xdr:col>9</xdr:col>
      <xdr:colOff>916517</xdr:colOff>
      <xdr:row>7</xdr:row>
      <xdr:rowOff>998008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77767" y="487680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180975</xdr:colOff>
      <xdr:row>7</xdr:row>
      <xdr:rowOff>843492</xdr:rowOff>
    </xdr:from>
    <xdr:to>
      <xdr:col>10</xdr:col>
      <xdr:colOff>838200</xdr:colOff>
      <xdr:row>7</xdr:row>
      <xdr:rowOff>1186392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494308" y="5150909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4"/>
  <sheetViews>
    <sheetView tabSelected="1" zoomScale="70" zoomScaleNormal="70" zoomScaleSheetLayoutView="100" workbookViewId="0">
      <selection activeCell="S10" sqref="S10"/>
    </sheetView>
  </sheetViews>
  <sheetFormatPr defaultColWidth="7.5703125" defaultRowHeight="12.75" x14ac:dyDescent="0.2"/>
  <cols>
    <col min="1" max="1" width="5" style="1" customWidth="1"/>
    <col min="2" max="2" width="24.140625" style="1" customWidth="1"/>
    <col min="3" max="3" width="17.85546875" style="1" customWidth="1"/>
    <col min="4" max="4" width="18.7109375" style="1" customWidth="1"/>
    <col min="5" max="5" width="18" style="1" customWidth="1"/>
    <col min="6" max="6" width="10" style="1" customWidth="1"/>
    <col min="7" max="7" width="10.28515625" style="1" customWidth="1"/>
    <col min="8" max="8" width="11.85546875" style="1" customWidth="1"/>
    <col min="9" max="9" width="20.5703125" style="1" customWidth="1"/>
    <col min="10" max="10" width="14.85546875" style="1" customWidth="1"/>
    <col min="11" max="12" width="14.5703125" style="1" customWidth="1"/>
    <col min="13" max="13" width="17.7109375" style="1" customWidth="1"/>
    <col min="14" max="14" width="19.42578125" style="1" customWidth="1"/>
    <col min="15" max="15" width="16.28515625" style="1" customWidth="1"/>
    <col min="16" max="16384" width="7.5703125" style="1"/>
  </cols>
  <sheetData>
    <row r="1" spans="1:28" s="3" customFormat="1" ht="17.25" customHeight="1" x14ac:dyDescent="0.25">
      <c r="A1" s="42" t="s">
        <v>32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"/>
    </row>
    <row r="2" spans="1:28" s="3" customFormat="1" ht="21.75" customHeight="1" x14ac:dyDescent="0.25">
      <c r="A2" s="42" t="s">
        <v>22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2"/>
    </row>
    <row r="3" spans="1:28" s="3" customFormat="1" ht="18.75" customHeight="1" x14ac:dyDescent="0.25">
      <c r="A3" s="42" t="s">
        <v>34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2"/>
    </row>
    <row r="4" spans="1:28" s="3" customFormat="1" ht="15.75" customHeight="1" x14ac:dyDescent="0.25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28" ht="94.5" customHeight="1" x14ac:dyDescent="0.2">
      <c r="A5" s="4"/>
      <c r="B5" s="43" t="s">
        <v>31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28" ht="3" customHeight="1" x14ac:dyDescent="0.2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28" ht="73.5" customHeight="1" x14ac:dyDescent="0.2">
      <c r="A7" s="35" t="s">
        <v>1</v>
      </c>
      <c r="B7" s="46" t="s">
        <v>2</v>
      </c>
      <c r="C7" s="46" t="s">
        <v>3</v>
      </c>
      <c r="D7" s="46"/>
      <c r="E7" s="46"/>
      <c r="F7" s="47" t="s">
        <v>11</v>
      </c>
      <c r="G7" s="46" t="s">
        <v>10</v>
      </c>
      <c r="H7" s="46" t="s">
        <v>4</v>
      </c>
      <c r="I7" s="34" t="s">
        <v>21</v>
      </c>
      <c r="J7" s="34"/>
      <c r="K7" s="34"/>
      <c r="L7" s="35" t="s">
        <v>17</v>
      </c>
      <c r="M7" s="34" t="s">
        <v>16</v>
      </c>
      <c r="N7" s="35" t="s">
        <v>12</v>
      </c>
      <c r="O7" s="35" t="s">
        <v>9</v>
      </c>
    </row>
    <row r="8" spans="1:28" ht="122.25" customHeight="1" x14ac:dyDescent="0.2">
      <c r="A8" s="48"/>
      <c r="B8" s="46"/>
      <c r="C8" s="49" t="s">
        <v>25</v>
      </c>
      <c r="D8" s="49" t="s">
        <v>23</v>
      </c>
      <c r="E8" s="49" t="s">
        <v>24</v>
      </c>
      <c r="F8" s="50"/>
      <c r="G8" s="46"/>
      <c r="H8" s="46"/>
      <c r="I8" s="49" t="s">
        <v>5</v>
      </c>
      <c r="J8" s="49" t="s">
        <v>6</v>
      </c>
      <c r="K8" s="49" t="s">
        <v>36</v>
      </c>
      <c r="L8" s="51"/>
      <c r="M8" s="34"/>
      <c r="N8" s="36"/>
      <c r="O8" s="36"/>
    </row>
    <row r="9" spans="1:28" ht="15.75" customHeight="1" x14ac:dyDescent="0.2">
      <c r="A9" s="52">
        <v>1</v>
      </c>
      <c r="B9" s="53">
        <v>2</v>
      </c>
      <c r="C9" s="52">
        <v>3</v>
      </c>
      <c r="D9" s="52">
        <v>4</v>
      </c>
      <c r="E9" s="53">
        <v>5</v>
      </c>
      <c r="F9" s="52">
        <v>6</v>
      </c>
      <c r="G9" s="53">
        <v>7</v>
      </c>
      <c r="H9" s="52">
        <v>8</v>
      </c>
      <c r="I9" s="52">
        <v>9</v>
      </c>
      <c r="J9" s="53">
        <v>10</v>
      </c>
      <c r="K9" s="52">
        <v>11</v>
      </c>
      <c r="L9" s="53">
        <v>12</v>
      </c>
      <c r="M9" s="52">
        <v>13</v>
      </c>
      <c r="N9" s="52">
        <v>14</v>
      </c>
      <c r="O9" s="52">
        <v>15</v>
      </c>
    </row>
    <row r="10" spans="1:28" ht="59.25" customHeight="1" x14ac:dyDescent="0.2">
      <c r="A10" s="54">
        <v>1</v>
      </c>
      <c r="B10" s="7" t="s">
        <v>19</v>
      </c>
      <c r="C10" s="9">
        <v>55821.2</v>
      </c>
      <c r="D10" s="9">
        <v>42681.7</v>
      </c>
      <c r="E10" s="9">
        <v>41920</v>
      </c>
      <c r="F10" s="55" t="s">
        <v>13</v>
      </c>
      <c r="G10" s="55">
        <v>6</v>
      </c>
      <c r="H10" s="56">
        <v>3</v>
      </c>
      <c r="I10" s="57">
        <f>ROUND((AVERAGE(C10:E10)),2)</f>
        <v>46807.63</v>
      </c>
      <c r="J10" s="58">
        <v>7815.26</v>
      </c>
      <c r="K10" s="59">
        <v>0.16700000000000001</v>
      </c>
      <c r="L10" s="60">
        <f>E10</f>
        <v>41920</v>
      </c>
      <c r="M10" s="14">
        <f t="shared" ref="M10" si="0">L10*G10</f>
        <v>251520</v>
      </c>
      <c r="N10" s="11" t="s">
        <v>28</v>
      </c>
      <c r="O10" s="6"/>
      <c r="R10" s="30"/>
      <c r="S10" s="29"/>
    </row>
    <row r="11" spans="1:28" ht="78.75" customHeight="1" x14ac:dyDescent="0.25">
      <c r="A11" s="54">
        <v>2</v>
      </c>
      <c r="B11" s="7" t="s">
        <v>20</v>
      </c>
      <c r="C11" s="9">
        <v>45898.7</v>
      </c>
      <c r="D11" s="9">
        <v>47100.54</v>
      </c>
      <c r="E11" s="9">
        <v>43000</v>
      </c>
      <c r="F11" s="55" t="s">
        <v>13</v>
      </c>
      <c r="G11" s="55">
        <v>4</v>
      </c>
      <c r="H11" s="56">
        <v>3</v>
      </c>
      <c r="I11" s="57">
        <f>ROUND((AVERAGE(C11:E11)),2)</f>
        <v>45333.08</v>
      </c>
      <c r="J11" s="58">
        <v>2107.9699999999998</v>
      </c>
      <c r="K11" s="59">
        <v>4.65E-2</v>
      </c>
      <c r="L11" s="60">
        <f>E11</f>
        <v>43000</v>
      </c>
      <c r="M11" s="14">
        <f>L11*G11</f>
        <v>172000</v>
      </c>
      <c r="N11" s="17" t="s">
        <v>28</v>
      </c>
      <c r="O11" s="10"/>
      <c r="R11" s="30"/>
      <c r="S11" s="29"/>
      <c r="AA11" s="25"/>
      <c r="AB11" s="24"/>
    </row>
    <row r="12" spans="1:28" ht="57.75" customHeight="1" x14ac:dyDescent="0.2">
      <c r="A12" s="54">
        <v>3</v>
      </c>
      <c r="B12" s="7" t="s">
        <v>18</v>
      </c>
      <c r="C12" s="9">
        <v>6939</v>
      </c>
      <c r="D12" s="9">
        <v>5120.34</v>
      </c>
      <c r="E12" s="9">
        <v>6200</v>
      </c>
      <c r="F12" s="55" t="s">
        <v>13</v>
      </c>
      <c r="G12" s="55">
        <v>3</v>
      </c>
      <c r="H12" s="56">
        <v>3</v>
      </c>
      <c r="I12" s="57">
        <f>ROUND((AVERAGE(C12:E12)),2)</f>
        <v>6086.45</v>
      </c>
      <c r="J12" s="58">
        <v>914.63</v>
      </c>
      <c r="K12" s="59">
        <v>0.15029999999999999</v>
      </c>
      <c r="L12" s="60">
        <f>E12</f>
        <v>6200</v>
      </c>
      <c r="M12" s="18">
        <f>L12*G12</f>
        <v>18600</v>
      </c>
      <c r="N12" s="21" t="s">
        <v>29</v>
      </c>
      <c r="O12" s="19"/>
      <c r="R12" s="28"/>
      <c r="S12" s="29"/>
      <c r="AA12" s="26"/>
      <c r="AB12" s="27"/>
    </row>
    <row r="13" spans="1:28" ht="26.25" customHeight="1" x14ac:dyDescent="0.2">
      <c r="A13" s="61" t="s">
        <v>30</v>
      </c>
      <c r="B13" s="62"/>
      <c r="C13" s="22">
        <f>C10*$G$10+C11*$G$11+C12*$G$12</f>
        <v>539339</v>
      </c>
      <c r="D13" s="22">
        <f t="shared" ref="D13:E13" si="1">D10*$G$10+D11*$G$11+D12*$G$12</f>
        <v>459853.38</v>
      </c>
      <c r="E13" s="22">
        <f t="shared" si="1"/>
        <v>442120</v>
      </c>
      <c r="F13" s="55"/>
      <c r="G13" s="55"/>
      <c r="H13" s="56"/>
      <c r="I13" s="55"/>
      <c r="J13" s="63"/>
      <c r="K13" s="64"/>
      <c r="L13" s="55"/>
      <c r="M13" s="18"/>
      <c r="N13" s="21"/>
      <c r="O13" s="19"/>
      <c r="R13" s="15"/>
      <c r="AA13" s="26"/>
      <c r="AB13" s="25"/>
    </row>
    <row r="14" spans="1:28" ht="29.25" customHeight="1" x14ac:dyDescent="0.2">
      <c r="A14" s="65" t="s">
        <v>33</v>
      </c>
      <c r="B14" s="66"/>
      <c r="C14" s="66"/>
      <c r="D14" s="66"/>
      <c r="E14" s="66"/>
      <c r="F14" s="66"/>
      <c r="G14" s="66"/>
      <c r="H14" s="66"/>
      <c r="I14" s="66"/>
      <c r="J14" s="66"/>
      <c r="K14" s="66"/>
      <c r="L14" s="67"/>
      <c r="M14" s="68">
        <f>SUM(M10:M12)</f>
        <v>442120</v>
      </c>
      <c r="N14" s="21"/>
      <c r="O14" s="20"/>
      <c r="R14" s="16"/>
    </row>
    <row r="15" spans="1:28" ht="18.75" customHeight="1" x14ac:dyDescent="0.2"/>
    <row r="16" spans="1:28" ht="35.25" customHeight="1" x14ac:dyDescent="0.2">
      <c r="A16" s="41" t="s">
        <v>35</v>
      </c>
      <c r="B16" s="41"/>
      <c r="C16" s="41"/>
      <c r="D16" s="41"/>
      <c r="E16" s="41"/>
      <c r="F16" s="41"/>
      <c r="G16" s="41"/>
      <c r="H16" s="41"/>
      <c r="I16" s="41"/>
      <c r="J16" s="12"/>
      <c r="K16" s="12"/>
      <c r="L16" s="12"/>
      <c r="M16" s="12"/>
      <c r="N16" s="32"/>
    </row>
    <row r="17" spans="1:12" ht="15.75" customHeight="1" x14ac:dyDescent="0.2"/>
    <row r="18" spans="1:12" ht="29.25" customHeight="1" x14ac:dyDescent="0.2">
      <c r="A18" s="5"/>
      <c r="B18" s="5"/>
      <c r="C18" s="5"/>
      <c r="D18" s="5"/>
      <c r="E18" s="5"/>
    </row>
    <row r="19" spans="1:12" s="23" customFormat="1" ht="60.75" customHeight="1" x14ac:dyDescent="0.25">
      <c r="A19" s="39" t="s">
        <v>7</v>
      </c>
      <c r="B19" s="39"/>
      <c r="C19" s="40" t="s">
        <v>15</v>
      </c>
      <c r="D19" s="40"/>
      <c r="E19" s="40"/>
      <c r="F19" s="39"/>
      <c r="G19" s="39"/>
      <c r="H19" s="39"/>
      <c r="I19" s="31" t="s">
        <v>14</v>
      </c>
    </row>
    <row r="20" spans="1:12" ht="30" customHeight="1" x14ac:dyDescent="0.2">
      <c r="A20" s="37" t="s">
        <v>8</v>
      </c>
      <c r="B20" s="37"/>
      <c r="C20" s="38" t="s">
        <v>26</v>
      </c>
      <c r="D20" s="38"/>
      <c r="E20" s="38"/>
      <c r="F20" s="37"/>
      <c r="G20" s="37"/>
      <c r="H20" s="37"/>
      <c r="I20" s="8" t="s">
        <v>27</v>
      </c>
    </row>
    <row r="21" spans="1:12" ht="33.75" customHeight="1" x14ac:dyDescent="0.2"/>
    <row r="23" spans="1:12" x14ac:dyDescent="0.2">
      <c r="K23" s="13"/>
      <c r="L23" s="13"/>
    </row>
    <row r="24" spans="1:12" x14ac:dyDescent="0.2">
      <c r="D24" s="13"/>
    </row>
  </sheetData>
  <mergeCells count="26">
    <mergeCell ref="A14:L14"/>
    <mergeCell ref="A20:B20"/>
    <mergeCell ref="C20:E20"/>
    <mergeCell ref="F20:H20"/>
    <mergeCell ref="M7:M8"/>
    <mergeCell ref="A19:B19"/>
    <mergeCell ref="C19:E19"/>
    <mergeCell ref="F19:H19"/>
    <mergeCell ref="F7:F8"/>
    <mergeCell ref="A16:I16"/>
    <mergeCell ref="A13:B13"/>
    <mergeCell ref="A3:M3"/>
    <mergeCell ref="A1:M1"/>
    <mergeCell ref="A4:M4"/>
    <mergeCell ref="B6:M6"/>
    <mergeCell ref="A7:A8"/>
    <mergeCell ref="B7:B8"/>
    <mergeCell ref="C7:E7"/>
    <mergeCell ref="G7:G8"/>
    <mergeCell ref="H7:H8"/>
    <mergeCell ref="I7:K7"/>
    <mergeCell ref="A2:M2"/>
    <mergeCell ref="L7:L8"/>
    <mergeCell ref="B5:O5"/>
    <mergeCell ref="N7:N8"/>
    <mergeCell ref="O7:O8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9939-90AE-4BAD-A911-FCDDDF7DC090}">
  <dimension ref="A1"/>
  <sheetViews>
    <sheetView workbookViewId="0">
      <selection activeCell="D25" sqref="D25"/>
    </sheetView>
  </sheetViews>
  <sheetFormatPr defaultRowHeight="15" x14ac:dyDescent="0.25"/>
  <cols>
    <col min="1" max="1" width="12" customWidth="1"/>
    <col min="3" max="3" width="22.7109375" customWidth="1"/>
    <col min="4" max="4" width="32.42578125" customWidth="1"/>
    <col min="5" max="5" width="10.5703125" customWidth="1"/>
    <col min="6" max="6" width="16.85546875" customWidth="1"/>
    <col min="8" max="8" width="10.7109375" customWidth="1"/>
    <col min="9" max="9" width="12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Обосн.НМЦК от 100т.р.(к сл.зап)</vt:lpstr>
      <vt:lpstr>Реестр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Козинова Светлана Валерьевна</cp:lastModifiedBy>
  <cp:lastPrinted>2020-01-30T12:17:02Z</cp:lastPrinted>
  <dcterms:created xsi:type="dcterms:W3CDTF">2016-05-13T09:47:52Z</dcterms:created>
  <dcterms:modified xsi:type="dcterms:W3CDTF">2026-06-09T12:25:24Z</dcterms:modified>
</cp:coreProperties>
</file>