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40" windowHeight="7350"/>
  </bookViews>
  <sheets>
    <sheet name="Лист1" sheetId="1" r:id="rId1"/>
    <sheet name="Лист2" sheetId="2" r:id="rId2"/>
    <sheet name="Лист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9" i="1" l="1"/>
  <c r="Q10" i="1"/>
  <c r="P9" i="1" l="1"/>
  <c r="P10" i="1"/>
  <c r="M7" i="1"/>
  <c r="M8" i="1"/>
  <c r="M9" i="1"/>
  <c r="N9" i="1" s="1"/>
  <c r="M10" i="1"/>
  <c r="N10" i="1" s="1"/>
  <c r="Q8" i="1"/>
  <c r="Q11" i="1" s="1"/>
  <c r="K8" i="1"/>
  <c r="J8" i="1"/>
  <c r="P8" i="1" l="1"/>
  <c r="N8" i="1"/>
  <c r="U13" i="1"/>
  <c r="S15" i="1"/>
  <c r="T16" i="1"/>
  <c r="T17" i="1"/>
  <c r="T7" i="1"/>
  <c r="T15" i="1" l="1"/>
  <c r="U17" i="1"/>
  <c r="T14" i="1"/>
  <c r="S13" i="1"/>
  <c r="S12" i="1"/>
  <c r="U16" i="1"/>
  <c r="S11" i="1"/>
  <c r="T13" i="1"/>
  <c r="U15" i="1"/>
  <c r="T12" i="1"/>
  <c r="U14" i="1"/>
  <c r="S17" i="1"/>
  <c r="T11" i="1"/>
  <c r="S16" i="1"/>
  <c r="U12" i="1"/>
  <c r="U11" i="1"/>
  <c r="S14" i="1"/>
  <c r="U7" i="1"/>
  <c r="S7" i="1"/>
  <c r="T18" i="1" l="1"/>
  <c r="S18" i="1"/>
  <c r="U18" i="1"/>
  <c r="L7" i="1" l="1"/>
  <c r="N7" i="1" s="1"/>
  <c r="P7" i="1" l="1"/>
  <c r="Q7" i="1"/>
</calcChain>
</file>

<file path=xl/sharedStrings.xml><?xml version="1.0" encoding="utf-8"?>
<sst xmlns="http://schemas.openxmlformats.org/spreadsheetml/2006/main" count="35" uniqueCount="32">
  <si>
    <t>№ п/п</t>
  </si>
  <si>
    <t>Описание товара</t>
  </si>
  <si>
    <t>Ед. измерения</t>
  </si>
  <si>
    <t>Средняя арифметическая цена единицы товара</t>
  </si>
  <si>
    <t xml:space="preserve">Среднеквадратичное отклонение </t>
  </si>
  <si>
    <t>Коэффициент вариации (%)</t>
  </si>
  <si>
    <t>НМЦК (руб. вкл. НДС)</t>
  </si>
  <si>
    <t>ИТОГО: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</si>
  <si>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</si>
  <si>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Начальная (максимальная) цена контракта определена методом сопоставимых рыночных цен (анализа рынка).</t>
  </si>
  <si>
    <t xml:space="preserve"> </t>
  </si>
  <si>
    <t>Цена предл. №1</t>
  </si>
  <si>
    <t>Цена предл. №2</t>
  </si>
  <si>
    <t>Цена предл. №3</t>
  </si>
  <si>
    <t>Цена предл. №5</t>
  </si>
  <si>
    <t xml:space="preserve">Цена предл. №4
Реестр товаров </t>
  </si>
  <si>
    <t>*Предельная цена из распоряжения 100-р, (руб. вкл. НДС</t>
  </si>
  <si>
    <t>Цена, принимаемая для расчета НМЦК, (руб. вкл. НДС)</t>
  </si>
  <si>
    <t>* Перечень отдельных видов товаров, работ, услуг, в отношении которых определяются требования к их потребительским свойствам (в том числе характеристикам качества) и иным характеристикам (в том числе предельные цены товаров, работ, услуг), утвержденный Распоряжением Комитета по государственному заказу Санкт-Петербурга от 31.05.2018 № 100-р.</t>
  </si>
  <si>
    <t>-</t>
  </si>
  <si>
    <r>
      <rPr>
        <b/>
        <sz val="12"/>
        <rFont val="Times New Roman"/>
        <family val="1"/>
        <charset val="204"/>
      </rPr>
      <t>РАСЧЕТ НАЧАЛЬНОЙ (МАКСИМАЛЬНОЙ) ЦЕНЫ КОНТРАКТА</t>
    </r>
    <r>
      <rPr>
        <sz val="12"/>
        <rFont val="Times New Roman"/>
        <family val="1"/>
        <charset val="204"/>
      </rPr>
      <t xml:space="preserve">
</t>
    </r>
  </si>
  <si>
    <t>Специалист по закупкам</t>
  </si>
  <si>
    <t>Приложение № 2 к Извещению</t>
  </si>
  <si>
    <t>Кол-во месяцев</t>
  </si>
  <si>
    <t>Количество оборудования</t>
  </si>
  <si>
    <t>шт.</t>
  </si>
  <si>
    <t>Кол-во</t>
  </si>
  <si>
    <t>Ищенко Т.А.</t>
  </si>
  <si>
    <t>Навигационный подвесной большой  горизонтальный. Тип №1.</t>
  </si>
  <si>
    <t xml:space="preserve">Навигационный подвесной  малый горизонтальный. 
Тип №1.
</t>
  </si>
  <si>
    <t xml:space="preserve">Навигационный настенный вертикальный прилифтовой/внутрилифтовой. Тип №2.
</t>
  </si>
  <si>
    <t xml:space="preserve">Навигационный настенный вертикальный. Тип № 3.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</si>
</sst>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indexed="8"/>
      <name val="Arial"/>
      <family val="2"/>
      <charset val="204"/>
    </font>
    <font>
      <b/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5" borderId="0">
      <alignment horizontal="right" vertical="center"/>
    </xf>
  </cellStyleXfs>
  <cellXfs count="44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4" fontId="3" fillId="4" borderId="4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3" fillId="0" borderId="0" xfId="0" applyFont="1"/>
    <xf numFmtId="0" fontId="5" fillId="0" borderId="0" xfId="0" applyFont="1" applyAlignment="1"/>
    <xf numFmtId="0" fontId="3" fillId="0" borderId="0" xfId="0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/>
    <xf numFmtId="0" fontId="5" fillId="0" borderId="0" xfId="0" applyFont="1" applyFill="1"/>
    <xf numFmtId="4" fontId="5" fillId="0" borderId="0" xfId="0" applyNumberFormat="1" applyFont="1"/>
    <xf numFmtId="4" fontId="3" fillId="0" borderId="0" xfId="0" applyNumberFormat="1" applyFont="1"/>
    <xf numFmtId="0" fontId="3" fillId="2" borderId="7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S22" xfId="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5"/>
  <sheetViews>
    <sheetView tabSelected="1" topLeftCell="A4" zoomScale="115" zoomScaleNormal="115" workbookViewId="0">
      <selection activeCell="Q11" sqref="Q11"/>
    </sheetView>
  </sheetViews>
  <sheetFormatPr defaultColWidth="8.85546875" defaultRowHeight="15" x14ac:dyDescent="0.25"/>
  <cols>
    <col min="1" max="1" width="9" style="8" bestFit="1" customWidth="1"/>
    <col min="2" max="2" width="41.5703125" style="8" customWidth="1"/>
    <col min="3" max="3" width="9" style="8" bestFit="1" customWidth="1"/>
    <col min="4" max="4" width="6.7109375" style="8" hidden="1" customWidth="1"/>
    <col min="5" max="5" width="6.85546875" style="8" hidden="1" customWidth="1"/>
    <col min="6" max="6" width="9" style="8" customWidth="1"/>
    <col min="7" max="7" width="10.28515625" style="8" bestFit="1" customWidth="1"/>
    <col min="8" max="8" width="10.28515625" style="19" bestFit="1" customWidth="1"/>
    <col min="9" max="9" width="13.28515625" style="8" customWidth="1"/>
    <col min="10" max="11" width="9" style="8" hidden="1" customWidth="1"/>
    <col min="12" max="12" width="15.140625" style="8" customWidth="1"/>
    <col min="13" max="13" width="10.85546875" style="8" customWidth="1"/>
    <col min="14" max="14" width="9" style="8" bestFit="1" customWidth="1"/>
    <col min="15" max="15" width="11" style="8" customWidth="1"/>
    <col min="16" max="17" width="14.140625" style="8" customWidth="1"/>
    <col min="18" max="18" width="11.140625" style="8" bestFit="1" customWidth="1"/>
    <col min="19" max="21" width="11.85546875" style="20" hidden="1" customWidth="1"/>
    <col min="22" max="22" width="0" style="8" hidden="1" customWidth="1"/>
    <col min="23" max="16384" width="8.85546875" style="8"/>
  </cols>
  <sheetData>
    <row r="1" spans="1:25" x14ac:dyDescent="0.25">
      <c r="O1" s="39" t="s">
        <v>22</v>
      </c>
      <c r="P1" s="40"/>
      <c r="Q1" s="40"/>
    </row>
    <row r="2" spans="1:25" x14ac:dyDescent="0.25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25" ht="4.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25" ht="16.5" thickBot="1" x14ac:dyDescent="0.3">
      <c r="A4" s="1"/>
      <c r="B4" s="1"/>
      <c r="C4" s="1"/>
      <c r="D4" s="1"/>
      <c r="E4" s="1"/>
      <c r="F4" s="1"/>
      <c r="G4" s="1"/>
      <c r="H4" s="15"/>
      <c r="I4" s="1"/>
      <c r="J4" s="1"/>
      <c r="K4" s="1"/>
      <c r="L4" s="1"/>
      <c r="M4" s="1"/>
      <c r="N4" s="1"/>
      <c r="O4" s="1"/>
      <c r="P4" s="1"/>
      <c r="Q4" s="1"/>
    </row>
    <row r="5" spans="1:25" ht="90" x14ac:dyDescent="0.25">
      <c r="A5" s="3" t="s">
        <v>0</v>
      </c>
      <c r="B5" s="4" t="s">
        <v>1</v>
      </c>
      <c r="C5" s="4" t="s">
        <v>2</v>
      </c>
      <c r="D5" s="4" t="s">
        <v>24</v>
      </c>
      <c r="E5" s="4" t="s">
        <v>23</v>
      </c>
      <c r="F5" s="4" t="s">
        <v>26</v>
      </c>
      <c r="G5" s="4" t="s">
        <v>11</v>
      </c>
      <c r="H5" s="4" t="s">
        <v>12</v>
      </c>
      <c r="I5" s="4" t="s">
        <v>13</v>
      </c>
      <c r="J5" s="4" t="s">
        <v>15</v>
      </c>
      <c r="K5" s="4" t="s">
        <v>14</v>
      </c>
      <c r="L5" s="4" t="s">
        <v>3</v>
      </c>
      <c r="M5" s="4" t="s">
        <v>4</v>
      </c>
      <c r="N5" s="4" t="s">
        <v>5</v>
      </c>
      <c r="O5" s="4" t="s">
        <v>16</v>
      </c>
      <c r="P5" s="4" t="s">
        <v>17</v>
      </c>
      <c r="Q5" s="5" t="s">
        <v>6</v>
      </c>
      <c r="R5" s="36"/>
    </row>
    <row r="6" spans="1:25" x14ac:dyDescent="0.25">
      <c r="A6" s="22">
        <v>1</v>
      </c>
      <c r="B6" s="23">
        <v>2</v>
      </c>
      <c r="C6" s="23">
        <v>3</v>
      </c>
      <c r="D6" s="23"/>
      <c r="E6" s="23">
        <v>4</v>
      </c>
      <c r="F6" s="23"/>
      <c r="G6" s="23">
        <v>5</v>
      </c>
      <c r="H6" s="23">
        <v>6</v>
      </c>
      <c r="I6" s="23">
        <v>7</v>
      </c>
      <c r="J6" s="23">
        <v>8</v>
      </c>
      <c r="K6" s="23">
        <v>9</v>
      </c>
      <c r="L6" s="23">
        <v>10</v>
      </c>
      <c r="M6" s="23">
        <v>11</v>
      </c>
      <c r="N6" s="23">
        <v>12</v>
      </c>
      <c r="O6" s="23">
        <v>13</v>
      </c>
      <c r="P6" s="23">
        <v>14</v>
      </c>
      <c r="Q6" s="24">
        <v>15</v>
      </c>
    </row>
    <row r="7" spans="1:25" s="9" customFormat="1" ht="57.75" customHeight="1" x14ac:dyDescent="0.25">
      <c r="A7" s="31">
        <v>1</v>
      </c>
      <c r="B7" s="38" t="s">
        <v>28</v>
      </c>
      <c r="C7" s="32" t="s">
        <v>25</v>
      </c>
      <c r="D7" s="25">
        <v>3</v>
      </c>
      <c r="E7" s="26">
        <v>8</v>
      </c>
      <c r="F7" s="26">
        <v>6</v>
      </c>
      <c r="G7" s="14">
        <v>4700</v>
      </c>
      <c r="H7" s="14">
        <v>5000</v>
      </c>
      <c r="I7" s="14">
        <v>5400</v>
      </c>
      <c r="J7" s="2">
        <v>0</v>
      </c>
      <c r="K7" s="2">
        <v>0</v>
      </c>
      <c r="L7" s="6">
        <f t="shared" ref="L7" si="0">ROUND(SUM(G7:K7)/(IF(G7&lt;1,0,1)+IF(H7&lt;1,0,1)+IF(I7&lt;1,0,1)+IF(J7&lt;1,0,1)+IF(K7&lt;1,0,1)),2)</f>
        <v>5033.33</v>
      </c>
      <c r="M7" s="6">
        <f>_xlfn.STDEV.P(G7,H7,I7)</f>
        <v>286.7441755680876</v>
      </c>
      <c r="N7" s="6">
        <f>M7/L7*100%</f>
        <v>5.6969079231460606E-2</v>
      </c>
      <c r="O7" s="6" t="s">
        <v>19</v>
      </c>
      <c r="P7" s="7">
        <f t="shared" ref="P7" si="1">IF(O7="-",$L7,IF($L7&gt;$O7,$O7,$L7))</f>
        <v>5033.33</v>
      </c>
      <c r="Q7" s="6">
        <f>F7*L7</f>
        <v>30199.98</v>
      </c>
      <c r="R7" s="21"/>
      <c r="S7" s="21">
        <f>G7*F7</f>
        <v>28200</v>
      </c>
      <c r="T7" s="21">
        <f>H7*F7</f>
        <v>30000</v>
      </c>
      <c r="U7" s="21">
        <f>I7*F7</f>
        <v>32400</v>
      </c>
      <c r="W7" s="37"/>
      <c r="X7" s="37"/>
      <c r="Y7" s="37"/>
    </row>
    <row r="8" spans="1:25" s="9" customFormat="1" ht="57.75" customHeight="1" x14ac:dyDescent="0.25">
      <c r="A8" s="31">
        <v>2</v>
      </c>
      <c r="B8" s="38" t="s">
        <v>30</v>
      </c>
      <c r="C8" s="32" t="s">
        <v>25</v>
      </c>
      <c r="D8" s="25"/>
      <c r="E8" s="26"/>
      <c r="F8" s="26">
        <v>2</v>
      </c>
      <c r="G8" s="14">
        <v>2400</v>
      </c>
      <c r="H8" s="14">
        <v>2700</v>
      </c>
      <c r="I8" s="14">
        <v>3000</v>
      </c>
      <c r="J8" s="2">
        <f>AVERAGE(G8:I8)</f>
        <v>2700</v>
      </c>
      <c r="K8" s="2">
        <f>AVERAGE(G8:I8)</f>
        <v>2700</v>
      </c>
      <c r="L8" s="6">
        <v>2700</v>
      </c>
      <c r="M8" s="6">
        <f>_xlfn.STDEV.P(G8,H8,I8,)</f>
        <v>1188.2234638316145</v>
      </c>
      <c r="N8" s="6">
        <f>M8/L8*100%</f>
        <v>0.44008276438207944</v>
      </c>
      <c r="O8" s="6"/>
      <c r="P8" s="7">
        <f>L8</f>
        <v>2700</v>
      </c>
      <c r="Q8" s="6">
        <f t="shared" ref="Q8:Q10" si="2">F8*L8</f>
        <v>5400</v>
      </c>
      <c r="R8" s="21"/>
      <c r="S8" s="21"/>
      <c r="T8" s="21"/>
      <c r="U8" s="21"/>
      <c r="W8" s="37"/>
      <c r="X8" s="37"/>
      <c r="Y8" s="37"/>
    </row>
    <row r="9" spans="1:25" s="9" customFormat="1" ht="57.75" customHeight="1" x14ac:dyDescent="0.25">
      <c r="A9" s="31">
        <v>3</v>
      </c>
      <c r="B9" s="38" t="s">
        <v>31</v>
      </c>
      <c r="C9" s="32" t="s">
        <v>25</v>
      </c>
      <c r="D9" s="25"/>
      <c r="E9" s="26"/>
      <c r="F9" s="26">
        <v>7</v>
      </c>
      <c r="G9" s="14">
        <v>2200</v>
      </c>
      <c r="H9" s="14">
        <v>2500</v>
      </c>
      <c r="I9" s="14">
        <v>3000</v>
      </c>
      <c r="J9" s="2"/>
      <c r="K9" s="2"/>
      <c r="L9" s="6">
        <v>2566.67</v>
      </c>
      <c r="M9" s="6">
        <f>_xlfn.STDEV.P(G9,H9,I9)</f>
        <v>329.98316455372219</v>
      </c>
      <c r="N9" s="6">
        <f>M9/L9*100%</f>
        <v>0.1285647023394991</v>
      </c>
      <c r="O9" s="6"/>
      <c r="P9" s="7">
        <f t="shared" ref="P9:P10" si="3">L9</f>
        <v>2566.67</v>
      </c>
      <c r="Q9" s="6">
        <f t="shared" si="2"/>
        <v>17966.690000000002</v>
      </c>
      <c r="R9" s="21"/>
      <c r="S9" s="21"/>
      <c r="T9" s="21"/>
      <c r="U9" s="21"/>
      <c r="W9" s="37"/>
      <c r="X9" s="37"/>
      <c r="Y9" s="37"/>
    </row>
    <row r="10" spans="1:25" s="9" customFormat="1" ht="57.75" customHeight="1" x14ac:dyDescent="0.25">
      <c r="A10" s="31">
        <v>4</v>
      </c>
      <c r="B10" s="38" t="s">
        <v>29</v>
      </c>
      <c r="C10" s="32" t="s">
        <v>25</v>
      </c>
      <c r="D10" s="25"/>
      <c r="E10" s="26"/>
      <c r="F10" s="26">
        <v>9</v>
      </c>
      <c r="G10" s="14">
        <v>1200</v>
      </c>
      <c r="H10" s="14">
        <v>1500</v>
      </c>
      <c r="I10" s="14">
        <v>2000</v>
      </c>
      <c r="J10" s="2"/>
      <c r="K10" s="2"/>
      <c r="L10" s="6">
        <v>1566.67</v>
      </c>
      <c r="M10" s="6">
        <f>_xlfn.STDEV.P(G10,H10,I10)</f>
        <v>329.98316455372219</v>
      </c>
      <c r="N10" s="6">
        <f>M10/L10*100%</f>
        <v>0.21062710370002755</v>
      </c>
      <c r="O10" s="6"/>
      <c r="P10" s="7">
        <f t="shared" si="3"/>
        <v>1566.67</v>
      </c>
      <c r="Q10" s="6">
        <f t="shared" si="2"/>
        <v>14100.03</v>
      </c>
      <c r="R10" s="21"/>
      <c r="S10" s="21"/>
      <c r="T10" s="21"/>
      <c r="U10" s="21"/>
      <c r="W10" s="37"/>
      <c r="X10" s="37"/>
      <c r="Y10" s="37"/>
    </row>
    <row r="11" spans="1:25" s="9" customFormat="1" ht="13.9" customHeight="1" x14ac:dyDescent="0.25">
      <c r="A11" s="33"/>
      <c r="B11" s="27" t="s">
        <v>7</v>
      </c>
      <c r="C11" s="34"/>
      <c r="D11" s="27"/>
      <c r="E11" s="27"/>
      <c r="F11" s="27"/>
      <c r="G11" s="28"/>
      <c r="H11" s="29"/>
      <c r="I11" s="27"/>
      <c r="J11" s="27"/>
      <c r="K11" s="27"/>
      <c r="L11" s="27"/>
      <c r="M11" s="27"/>
      <c r="N11" s="27"/>
      <c r="O11" s="27"/>
      <c r="P11" s="35"/>
      <c r="Q11" s="30">
        <f>SUM(Q7:Q10)</f>
        <v>67666.7</v>
      </c>
      <c r="S11" s="21" t="e">
        <f>#REF!*#REF!</f>
        <v>#REF!</v>
      </c>
      <c r="T11" s="21" t="e">
        <f>#REF!*#REF!</f>
        <v>#REF!</v>
      </c>
      <c r="U11" s="21" t="e">
        <f>#REF!*#REF!</f>
        <v>#REF!</v>
      </c>
    </row>
    <row r="12" spans="1:25" s="9" customFormat="1" ht="14.45" customHeight="1" x14ac:dyDescent="0.25">
      <c r="A12" s="41" t="s">
        <v>8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S12" s="21" t="e">
        <f>#REF!*#REF!</f>
        <v>#REF!</v>
      </c>
      <c r="T12" s="21" t="e">
        <f>#REF!*#REF!</f>
        <v>#REF!</v>
      </c>
      <c r="U12" s="21" t="e">
        <f>#REF!*#REF!</f>
        <v>#REF!</v>
      </c>
    </row>
    <row r="13" spans="1:25" s="9" customFormat="1" ht="13.9" customHeight="1" x14ac:dyDescent="0.25">
      <c r="A13" s="9" t="s">
        <v>9</v>
      </c>
      <c r="B13" s="11"/>
      <c r="C13" s="11"/>
      <c r="D13" s="11"/>
      <c r="E13" s="11"/>
      <c r="F13" s="11"/>
      <c r="G13" s="11"/>
      <c r="H13" s="16"/>
      <c r="I13" s="11"/>
      <c r="J13" s="11"/>
      <c r="K13" s="11"/>
      <c r="L13" s="12"/>
      <c r="M13" s="11"/>
      <c r="N13" s="11"/>
      <c r="O13" s="11"/>
      <c r="P13" s="11"/>
      <c r="Q13" s="13"/>
      <c r="S13" s="21" t="e">
        <f>#REF!*#REF!</f>
        <v>#REF!</v>
      </c>
      <c r="T13" s="21" t="e">
        <f>#REF!*#REF!</f>
        <v>#REF!</v>
      </c>
      <c r="U13" s="21" t="e">
        <f>#REF!*#REF!</f>
        <v>#REF!</v>
      </c>
    </row>
    <row r="14" spans="1:25" s="9" customFormat="1" ht="14.45" customHeight="1" x14ac:dyDescent="0.25">
      <c r="A14" s="11"/>
      <c r="B14" s="11"/>
      <c r="C14" s="11"/>
      <c r="D14" s="11"/>
      <c r="E14" s="11"/>
      <c r="F14" s="11"/>
      <c r="G14" s="11"/>
      <c r="H14" s="17"/>
      <c r="I14" s="11"/>
      <c r="J14" s="11"/>
      <c r="K14" s="11"/>
      <c r="L14" s="11"/>
      <c r="M14" s="11"/>
      <c r="N14" s="11"/>
      <c r="O14" s="11"/>
      <c r="P14" s="11"/>
      <c r="Q14" s="11"/>
      <c r="S14" s="21" t="e">
        <f>#REF!*#REF!</f>
        <v>#REF!</v>
      </c>
      <c r="T14" s="21" t="e">
        <f>#REF!*#REF!</f>
        <v>#REF!</v>
      </c>
      <c r="U14" s="21" t="e">
        <f>#REF!*#REF!</f>
        <v>#REF!</v>
      </c>
    </row>
    <row r="15" spans="1:25" s="9" customFormat="1" ht="44.25" customHeight="1" x14ac:dyDescent="0.25">
      <c r="A15" s="41" t="s">
        <v>18</v>
      </c>
      <c r="B15" s="41"/>
      <c r="C15" s="41"/>
      <c r="D15" s="41"/>
      <c r="E15" s="41"/>
      <c r="F15" s="41"/>
      <c r="G15" s="41" t="s">
        <v>10</v>
      </c>
      <c r="H15" s="41"/>
      <c r="I15" s="41"/>
      <c r="J15" s="41"/>
      <c r="K15" s="41"/>
      <c r="L15" s="41"/>
      <c r="M15" s="41"/>
      <c r="N15" s="41"/>
      <c r="O15" s="41"/>
      <c r="P15" s="41"/>
      <c r="Q15" s="41"/>
      <c r="S15" s="21" t="e">
        <f>#REF!*#REF!</f>
        <v>#REF!</v>
      </c>
      <c r="T15" s="21" t="e">
        <f>#REF!*#REF!</f>
        <v>#REF!</v>
      </c>
      <c r="U15" s="21" t="e">
        <f>#REF!*#REF!</f>
        <v>#REF!</v>
      </c>
    </row>
    <row r="16" spans="1:25" s="9" customFormat="1" ht="18" customHeight="1" x14ac:dyDescent="0.25">
      <c r="A16" s="10"/>
      <c r="B16" s="10"/>
      <c r="C16" s="10"/>
      <c r="D16" s="10"/>
      <c r="E16" s="10"/>
      <c r="F16" s="10"/>
      <c r="G16" s="10"/>
      <c r="H16" s="18"/>
      <c r="I16" s="10"/>
      <c r="J16" s="10"/>
      <c r="K16" s="10"/>
      <c r="L16" s="10"/>
      <c r="M16" s="10"/>
      <c r="N16" s="10"/>
      <c r="O16" s="10"/>
      <c r="P16" s="10"/>
      <c r="Q16" s="10"/>
      <c r="S16" s="21" t="e">
        <f>#REF!*#REF!</f>
        <v>#REF!</v>
      </c>
      <c r="T16" s="21" t="e">
        <f>#REF!*#REF!</f>
        <v>#REF!</v>
      </c>
      <c r="U16" s="21" t="e">
        <f>#REF!*#REF!</f>
        <v>#REF!</v>
      </c>
    </row>
    <row r="17" spans="1:21" s="9" customFormat="1" ht="18.75" customHeight="1" x14ac:dyDescent="0.25">
      <c r="A17" s="8"/>
      <c r="B17" s="8"/>
      <c r="C17" s="8"/>
      <c r="D17" s="8"/>
      <c r="E17" s="8"/>
      <c r="F17" s="8"/>
      <c r="G17" s="8"/>
      <c r="H17" s="19"/>
      <c r="I17" s="8"/>
      <c r="J17" s="8"/>
      <c r="K17" s="8"/>
      <c r="L17" s="8"/>
      <c r="M17" s="8"/>
      <c r="N17" s="8"/>
      <c r="O17" s="8"/>
      <c r="P17" s="8"/>
      <c r="Q17" s="8"/>
      <c r="S17" s="21" t="e">
        <f>#REF!*#REF!</f>
        <v>#REF!</v>
      </c>
      <c r="T17" s="21" t="e">
        <f>#REF!*#REF!</f>
        <v>#REF!</v>
      </c>
      <c r="U17" s="21" t="e">
        <f>#REF!*#REF!</f>
        <v>#REF!</v>
      </c>
    </row>
    <row r="18" spans="1:21" x14ac:dyDescent="0.25">
      <c r="A18" s="8" t="s">
        <v>21</v>
      </c>
      <c r="G18" s="8" t="s">
        <v>27</v>
      </c>
      <c r="S18" s="20" t="e">
        <f>SUM(S7:S17)</f>
        <v>#REF!</v>
      </c>
      <c r="T18" s="20" t="e">
        <f>SUM(T7:T17)</f>
        <v>#REF!</v>
      </c>
      <c r="U18" s="20" t="e">
        <f>SUM(U7:U17)</f>
        <v>#REF!</v>
      </c>
    </row>
    <row r="19" spans="1:21" ht="52.15" customHeight="1" x14ac:dyDescent="0.25"/>
    <row r="20" spans="1:21" ht="20.25" customHeight="1" x14ac:dyDescent="0.25"/>
    <row r="22" spans="1:21" ht="42.6" customHeight="1" x14ac:dyDescent="0.25">
      <c r="R22" s="10"/>
    </row>
    <row r="23" spans="1:21" x14ac:dyDescent="0.25">
      <c r="R23" s="10"/>
    </row>
    <row r="25" spans="1:21" ht="15" customHeight="1" x14ac:dyDescent="0.25"/>
  </sheetData>
  <protectedRanges>
    <protectedRange sqref="A7:A11 C7:K10" name="Диапазон1"/>
  </protectedRanges>
  <mergeCells count="4">
    <mergeCell ref="O1:Q1"/>
    <mergeCell ref="A12:Q12"/>
    <mergeCell ref="A15:Q15"/>
    <mergeCell ref="A2:Q3"/>
  </mergeCells>
  <pageMargins left="0.70866141732283472" right="0.70866141732283472" top="0.74803149606299213" bottom="0.74803149606299213" header="0.31496062992125984" footer="0.31496062992125984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2026-06-10T12:10:51Z</dcterms:modified>
</cp:coreProperties>
</file>