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Работа\560 ШК\2026\Хозтовары\Первая закупка\"/>
    </mc:Choice>
  </mc:AlternateContent>
  <bookViews>
    <workbookView xWindow="-120" yWindow="-120" windowWidth="38640" windowHeight="21840"/>
  </bookViews>
  <sheets>
    <sheet name="Лист1" sheetId="1" r:id="rId1"/>
  </sheets>
  <definedNames>
    <definedName name="_xlnm._FilterDatabase" localSheetId="0" hidden="1">Лист1!$A$9:$N$37</definedName>
    <definedName name="_xlnm.Print_Area" localSheetId="0">Лист1!$A$7:$N$37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E24" i="1"/>
  <c r="K24" i="1"/>
  <c r="N24" i="1" s="1"/>
  <c r="L24" i="1"/>
  <c r="M24" i="1" s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E10" i="1"/>
  <c r="D10" i="1"/>
  <c r="H24" i="1" l="1"/>
  <c r="K14" i="1"/>
  <c r="N14" i="1" s="1"/>
  <c r="L20" i="1"/>
  <c r="H10" i="1"/>
  <c r="H12" i="1"/>
  <c r="K16" i="1"/>
  <c r="K20" i="1"/>
  <c r="N20" i="1" s="1"/>
  <c r="K25" i="1"/>
  <c r="N25" i="1" s="1"/>
  <c r="L11" i="1"/>
  <c r="K11" i="1"/>
  <c r="N11" i="1" s="1"/>
  <c r="L13" i="1"/>
  <c r="K26" i="1"/>
  <c r="N26" i="1" s="1"/>
  <c r="M20" i="1" l="1"/>
  <c r="M11" i="1"/>
  <c r="H27" i="1"/>
  <c r="H21" i="1"/>
  <c r="H29" i="1"/>
  <c r="H19" i="1"/>
  <c r="K28" i="1"/>
  <c r="N28" i="1" s="1"/>
  <c r="H16" i="1"/>
  <c r="L19" i="1"/>
  <c r="K19" i="1"/>
  <c r="N19" i="1" s="1"/>
  <c r="L17" i="1"/>
  <c r="H11" i="1"/>
  <c r="H14" i="1"/>
  <c r="L27" i="1"/>
  <c r="H18" i="1"/>
  <c r="H22" i="1"/>
  <c r="H13" i="1"/>
  <c r="L15" i="1"/>
  <c r="H26" i="1"/>
  <c r="L25" i="1"/>
  <c r="M25" i="1" s="1"/>
  <c r="L29" i="1"/>
  <c r="K21" i="1"/>
  <c r="N21" i="1" s="1"/>
  <c r="H17" i="1"/>
  <c r="H28" i="1"/>
  <c r="K15" i="1"/>
  <c r="N15" i="1" s="1"/>
  <c r="H25" i="1"/>
  <c r="L16" i="1"/>
  <c r="K27" i="1"/>
  <c r="N27" i="1" s="1"/>
  <c r="H23" i="1"/>
  <c r="H20" i="1"/>
  <c r="H15" i="1"/>
  <c r="L18" i="1"/>
  <c r="K13" i="1"/>
  <c r="L22" i="1"/>
  <c r="K18" i="1"/>
  <c r="N18" i="1" s="1"/>
  <c r="L28" i="1"/>
  <c r="K22" i="1"/>
  <c r="N22" i="1" s="1"/>
  <c r="L21" i="1"/>
  <c r="N16" i="1"/>
  <c r="L10" i="1"/>
  <c r="L26" i="1"/>
  <c r="M26" i="1" s="1"/>
  <c r="L14" i="1"/>
  <c r="M14" i="1" s="1"/>
  <c r="K10" i="1"/>
  <c r="N10" i="1" s="1"/>
  <c r="L23" i="1"/>
  <c r="L12" i="1"/>
  <c r="K23" i="1"/>
  <c r="N23" i="1" s="1"/>
  <c r="K12" i="1"/>
  <c r="N12" i="1" s="1"/>
  <c r="K29" i="1"/>
  <c r="N29" i="1" s="1"/>
  <c r="K17" i="1"/>
  <c r="N17" i="1" s="1"/>
  <c r="M28" i="1" l="1"/>
  <c r="M19" i="1"/>
  <c r="M15" i="1"/>
  <c r="M21" i="1"/>
  <c r="M27" i="1"/>
  <c r="N13" i="1"/>
  <c r="M13" i="1"/>
  <c r="M18" i="1"/>
  <c r="M23" i="1"/>
  <c r="M10" i="1"/>
  <c r="M29" i="1"/>
  <c r="M22" i="1"/>
  <c r="M16" i="1"/>
  <c r="M12" i="1"/>
  <c r="M17" i="1"/>
  <c r="H30" i="1"/>
  <c r="K30" i="1"/>
  <c r="N30" i="1" s="1"/>
  <c r="L30" i="1"/>
  <c r="H31" i="1"/>
  <c r="K31" i="1"/>
  <c r="N31" i="1" s="1"/>
  <c r="L31" i="1"/>
  <c r="H32" i="1"/>
  <c r="K32" i="1"/>
  <c r="L32" i="1"/>
  <c r="H33" i="1"/>
  <c r="K33" i="1"/>
  <c r="N33" i="1" s="1"/>
  <c r="L33" i="1"/>
  <c r="H34" i="1"/>
  <c r="K34" i="1"/>
  <c r="N34" i="1" s="1"/>
  <c r="L34" i="1"/>
  <c r="H35" i="1"/>
  <c r="K35" i="1"/>
  <c r="N35" i="1" s="1"/>
  <c r="L35" i="1"/>
  <c r="H36" i="1"/>
  <c r="K36" i="1"/>
  <c r="N36" i="1" s="1"/>
  <c r="L36" i="1"/>
  <c r="M34" i="1" l="1"/>
  <c r="M30" i="1"/>
  <c r="M33" i="1"/>
  <c r="M31" i="1"/>
  <c r="M32" i="1"/>
  <c r="N32" i="1"/>
  <c r="N37" i="1" s="1"/>
  <c r="M36" i="1"/>
  <c r="M35" i="1"/>
</calcChain>
</file>

<file path=xl/sharedStrings.xml><?xml version="1.0" encoding="utf-8"?>
<sst xmlns="http://schemas.openxmlformats.org/spreadsheetml/2006/main" count="108" uniqueCount="54">
  <si>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</si>
  <si>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</si>
  <si>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</si>
  <si>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rgb="FF000000"/>
        <rFont val="Times New Roman"/>
        <family val="1"/>
        <charset val="204"/>
      </rPr>
      <t>Заказчиком было направлены запросы о предоставлении ценовой информации</t>
    </r>
    <r>
      <rPr>
        <sz val="12"/>
        <color rgb="FF000000"/>
        <rFont val="Times New Roman"/>
        <family val="1"/>
        <charset val="204"/>
      </rPr>
      <t xml:space="preserve"> 5-ти исполнителям</t>
    </r>
    <r>
      <rPr>
        <sz val="12"/>
        <color rgb="FF000000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</si>
  <si>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</si>
  <si>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</si>
  <si>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</si>
  <si>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</si>
  <si>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</si>
  <si>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</si>
  <si>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</si>
  <si>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</si>
  <si>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</si>
  <si>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</si>
  <si>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</si>
  <si>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</si>
  <si>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</si>
  <si>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</si>
  <si>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</si>
  <si>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</si>
  <si>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</si>
  <si>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</si>
  <si>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   /10</t>
  </si>
  <si>
    <t>13=8*9/10</t>
  </si>
  <si>
    <t xml:space="preserve">Начальная (максимальная) цена контракта </t>
  </si>
  <si>
    <t xml:space="preserve"> -</t>
  </si>
  <si>
    <t>Директор</t>
  </si>
  <si>
    <t>Тужикова Е.М.</t>
  </si>
  <si>
    <t>Перчатки резиновые общего назначения (кроме медицинских) тип 8</t>
  </si>
  <si>
    <t>Перчатки резиновые общего назначения (кроме медицинских) тип 10</t>
  </si>
  <si>
    <t>Мешок полимерный тип 12</t>
  </si>
  <si>
    <t>Мешок полимерный тип 2</t>
  </si>
  <si>
    <t xml:space="preserve">Перчатки </t>
  </si>
  <si>
    <t>Мешки для мусора 120 л</t>
  </si>
  <si>
    <t>Салфетки из МИКРОФИБРЫ</t>
  </si>
  <si>
    <t>Освежитель воздуха аэрозольный</t>
  </si>
  <si>
    <t xml:space="preserve">Салфетки бумажные </t>
  </si>
  <si>
    <t xml:space="preserve">Полотенца бумажные </t>
  </si>
  <si>
    <t>Бумага туалетная</t>
  </si>
  <si>
    <t xml:space="preserve">Корзина для бумаг </t>
  </si>
  <si>
    <t>Коврик входной ворсовый влаго-грязезащитный</t>
  </si>
  <si>
    <t>Коврик придверный</t>
  </si>
  <si>
    <t>Ведро УНИВЕРСАЛЬНОЕ</t>
  </si>
  <si>
    <t>БЕЛИЗНА в хлорных таблетках</t>
  </si>
  <si>
    <t>Средство для мытья пола</t>
  </si>
  <si>
    <t xml:space="preserve">Средство для уборки туалета </t>
  </si>
  <si>
    <t>Мыло хозяйственное 72%</t>
  </si>
  <si>
    <t xml:space="preserve">Мыло хозяйственное </t>
  </si>
  <si>
    <t>Средство для мытья посуды</t>
  </si>
  <si>
    <t>Мыло жидкое</t>
  </si>
  <si>
    <t xml:space="preserve">Таблетки для посудомоечных машин </t>
  </si>
  <si>
    <t>Веник-метла</t>
  </si>
  <si>
    <t xml:space="preserve">Антискотч для удаления этикеток, жвачки, маркера, граффити, клея </t>
  </si>
  <si>
    <t xml:space="preserve">Тряпка ВИСКОЗНАЯ универсальная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</si>
</sst>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name val="Calibri"/>
      <family val="2"/>
      <charset val="204"/>
    </font>
    <font>
      <b/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0" fontId="0" fillId="0" borderId="1" xfId="0" applyBorder="1"/>
    <xf numFmtId="0" fontId="8" fillId="2" borderId="2" xfId="0" applyFont="1" applyFill="1" applyBorder="1" applyAlignment="1">
      <alignment horizontal="center" vertical="center" wrapText="1"/>
    </xf>
    <xf numFmtId="0" fontId="12" fillId="0" borderId="0" xfId="0" applyFont="1"/>
    <xf numFmtId="0" fontId="8" fillId="0" borderId="2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4" fontId="6" fillId="2" borderId="2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horizontal="right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2" fontId="13" fillId="0" borderId="4" xfId="0" applyNumberFormat="1" applyFont="1" applyFill="1" applyBorder="1" applyAlignment="1">
      <alignment horizontal="center" vertical="center" wrapText="1"/>
    </xf>
    <xf numFmtId="2" fontId="9" fillId="0" borderId="2" xfId="0" applyNumberFormat="1" applyFont="1" applyFill="1" applyBorder="1" applyAlignment="1">
      <alignment horizontal="center" vertical="center" wrapText="1"/>
    </xf>
    <xf numFmtId="4" fontId="9" fillId="0" borderId="3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6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7" fillId="0" borderId="6" xfId="0" applyFont="1" applyBorder="1"/>
    <xf numFmtId="4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14" fillId="0" borderId="2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123825</xdr:colOff>
      <xdr:row>7</xdr:row>
      <xdr:rowOff>152400</xdr:rowOff>
    </xdr:from>
    <xdr:ext cx="619125" cy="600075"/>
    <xdr:pic>
      <xdr:nvPicPr>
        <xdr:cNvPr id="2" name="image1.png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57150</xdr:colOff>
      <xdr:row>7</xdr:row>
      <xdr:rowOff>276225</xdr:rowOff>
    </xdr:from>
    <xdr:ext cx="942975" cy="542925"/>
    <xdr:pic>
      <xdr:nvPicPr>
        <xdr:cNvPr id="3" name="image1.png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28575</xdr:colOff>
      <xdr:row>7</xdr:row>
      <xdr:rowOff>438150</xdr:rowOff>
    </xdr:from>
    <xdr:ext cx="742950" cy="381000"/>
    <xdr:pic>
      <xdr:nvPicPr>
        <xdr:cNvPr id="4" name="image3.png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66675</xdr:colOff>
      <xdr:row>7</xdr:row>
      <xdr:rowOff>609600</xdr:rowOff>
    </xdr:from>
    <xdr:ext cx="942975" cy="304800"/>
    <xdr:pic>
      <xdr:nvPicPr>
        <xdr:cNvPr id="5" name="image2.png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295275</xdr:colOff>
      <xdr:row>8</xdr:row>
      <xdr:rowOff>133350</xdr:rowOff>
    </xdr:from>
    <xdr:ext cx="314325" cy="400050"/>
    <xdr:pic>
      <xdr:nvPicPr>
        <xdr:cNvPr id="6" name="image1.png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38100</xdr:colOff>
      <xdr:row>6</xdr:row>
      <xdr:rowOff>28575</xdr:rowOff>
    </xdr:from>
    <xdr:ext cx="476250" cy="238125"/>
    <xdr:pic>
      <xdr:nvPicPr>
        <xdr:cNvPr id="7" name="image1.png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14654</xdr:colOff>
      <xdr:row>36</xdr:row>
      <xdr:rowOff>43962</xdr:rowOff>
    </xdr:from>
    <xdr:ext cx="1095375" cy="266700"/>
    <xdr:pic>
      <xdr:nvPicPr>
        <xdr:cNvPr id="8" name="image1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38442" y="3758712"/>
          <a:ext cx="1095375" cy="2667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7</xdr:col>
      <xdr:colOff>123825</xdr:colOff>
      <xdr:row>7</xdr:row>
      <xdr:rowOff>152400</xdr:rowOff>
    </xdr:from>
    <xdr:to>
      <xdr:col>7</xdr:col>
      <xdr:colOff>742950</xdr:colOff>
      <xdr:row>7</xdr:row>
      <xdr:rowOff>752475</xdr:rowOff>
    </xdr:to>
    <xdr:pic>
      <xdr:nvPicPr>
        <xdr:cNvPr id="1025" name="image1.png">
          <a:extLst>
            <a:ext uri="{FF2B5EF4-FFF2-40B4-BE49-F238E27FC236}">
              <a16:creationId xmlns:a16="http://schemas.microsoft.com/office/drawing/2014/main" id="{AE5DC2BC-E9F3-4E40-BA13-8FEEAE83D9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85875"/>
          <a:ext cx="6191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7</xdr:col>
      <xdr:colOff>123825</xdr:colOff>
      <xdr:row>7</xdr:row>
      <xdr:rowOff>152400</xdr:rowOff>
    </xdr:from>
    <xdr:to>
      <xdr:col>7</xdr:col>
      <xdr:colOff>742950</xdr:colOff>
      <xdr:row>7</xdr:row>
      <xdr:rowOff>752475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8391E9BF-4A06-454B-B1AF-72A8641610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85875"/>
          <a:ext cx="6191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topLeftCell="A28" zoomScale="160" zoomScaleNormal="160" workbookViewId="0">
      <selection activeCell="E31" sqref="E31"/>
    </sheetView>
  </sheetViews>
  <sheetFormatPr defaultColWidth="14.42578125" defaultRowHeight="15" customHeight="1" x14ac:dyDescent="0.25"/>
  <cols>
    <col min="1" max="1" width="10.28515625" customWidth="1"/>
    <col min="2" max="2" width="19.140625" customWidth="1"/>
    <col min="3" max="5" width="8.5703125" customWidth="1"/>
    <col min="6" max="6" width="8.85546875" customWidth="1"/>
    <col min="7" max="7" width="8.7109375" customWidth="1"/>
    <col min="8" max="8" width="12.5703125" customWidth="1"/>
    <col min="9" max="10" width="8.7109375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5" x14ac:dyDescent="0.25">
      <c r="L1" s="26" t="s">
        <v>0</v>
      </c>
      <c r="M1" s="27"/>
      <c r="N1" s="27"/>
    </row>
    <row r="2" spans="1:15" ht="31.5" customHeight="1" x14ac:dyDescent="0.25">
      <c r="A2" s="28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5" ht="1.5" hidden="1" customHeight="1" x14ac:dyDescent="0.25">
      <c r="A3" s="29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5" ht="59.25" hidden="1" customHeight="1" x14ac:dyDescent="0.25">
      <c r="A4" s="30" t="s">
        <v>3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5" ht="13.5" hidden="1" customHeight="1" x14ac:dyDescent="0.25">
      <c r="A5" s="30" t="s">
        <v>4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5" ht="43.5" customHeight="1" x14ac:dyDescent="0.25">
      <c r="A7" s="37" t="s">
        <v>5</v>
      </c>
      <c r="B7" s="33" t="s">
        <v>6</v>
      </c>
      <c r="C7" s="31" t="s">
        <v>7</v>
      </c>
      <c r="D7" s="32"/>
      <c r="E7" s="32"/>
      <c r="F7" s="32"/>
      <c r="G7" s="32"/>
      <c r="H7" s="32"/>
      <c r="I7" s="33" t="s">
        <v>8</v>
      </c>
      <c r="J7" s="33" t="s">
        <v>9</v>
      </c>
      <c r="K7" s="36" t="s">
        <v>10</v>
      </c>
      <c r="L7" s="32"/>
      <c r="M7" s="32"/>
      <c r="N7" s="12" t="s">
        <v>11</v>
      </c>
      <c r="O7" s="3"/>
    </row>
    <row r="8" spans="1:15" ht="72.75" customHeight="1" x14ac:dyDescent="0.25">
      <c r="A8" s="32"/>
      <c r="B8" s="32"/>
      <c r="C8" s="13" t="s">
        <v>12</v>
      </c>
      <c r="D8" s="13" t="s">
        <v>13</v>
      </c>
      <c r="E8" s="13" t="s">
        <v>14</v>
      </c>
      <c r="F8" s="13" t="s">
        <v>15</v>
      </c>
      <c r="G8" s="13" t="s">
        <v>16</v>
      </c>
      <c r="H8" s="14"/>
      <c r="I8" s="32"/>
      <c r="J8" s="32"/>
      <c r="K8" s="15" t="s">
        <v>17</v>
      </c>
      <c r="L8" s="16" t="s">
        <v>18</v>
      </c>
      <c r="M8" s="16" t="s">
        <v>19</v>
      </c>
      <c r="N8" s="17"/>
      <c r="O8" s="3"/>
    </row>
    <row r="9" spans="1:15" s="3" customFormat="1" ht="54" x14ac:dyDescent="0.25">
      <c r="A9" s="4">
        <v>1</v>
      </c>
      <c r="B9" s="7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 t="s">
        <v>20</v>
      </c>
      <c r="I9" s="7">
        <v>9</v>
      </c>
      <c r="J9" s="4" t="s">
        <v>21</v>
      </c>
      <c r="K9" s="6" t="s">
        <v>22</v>
      </c>
      <c r="L9" s="6">
        <v>12</v>
      </c>
      <c r="M9" s="6">
        <v>13</v>
      </c>
      <c r="N9" s="4" t="s">
        <v>23</v>
      </c>
    </row>
    <row r="10" spans="1:15" s="25" customFormat="1" ht="57" customHeight="1" x14ac:dyDescent="0.25">
      <c r="A10" s="8">
        <v>1</v>
      </c>
      <c r="B10" s="39" t="s">
        <v>28</v>
      </c>
      <c r="C10" s="20">
        <v>71.06</v>
      </c>
      <c r="D10" s="21">
        <f>C10*1.02</f>
        <v>72.481200000000001</v>
      </c>
      <c r="E10" s="21">
        <f>C10*0.98</f>
        <v>69.638800000000003</v>
      </c>
      <c r="F10" s="9" t="s">
        <v>25</v>
      </c>
      <c r="G10" s="9" t="s">
        <v>25</v>
      </c>
      <c r="H10" s="22">
        <f t="shared" ref="H10:H29" si="0">C10+D10+E10</f>
        <v>213.18</v>
      </c>
      <c r="I10" s="23">
        <v>150</v>
      </c>
      <c r="J10" s="24">
        <v>3</v>
      </c>
      <c r="K10" s="10">
        <f t="shared" ref="K10:K29" si="1">MROUND(AVERAGE(C10:G10),0.01)</f>
        <v>71.06</v>
      </c>
      <c r="L10" s="10">
        <f t="shared" ref="L10:L29" si="2">STDEV(C10:G10)</f>
        <v>1.4211999999999989</v>
      </c>
      <c r="M10" s="11">
        <f t="shared" ref="M10:M29" si="3">L10/K10</f>
        <v>1.9999999999999983E-2</v>
      </c>
      <c r="N10" s="10">
        <f t="shared" ref="N10:N29" si="4">K10*I10</f>
        <v>10659</v>
      </c>
    </row>
    <row r="11" spans="1:15" s="25" customFormat="1" ht="60" customHeight="1" x14ac:dyDescent="0.25">
      <c r="A11" s="8">
        <v>2</v>
      </c>
      <c r="B11" s="39" t="s">
        <v>29</v>
      </c>
      <c r="C11" s="20">
        <v>71.06</v>
      </c>
      <c r="D11" s="21">
        <f t="shared" ref="D11:D36" si="5">C11*1.02</f>
        <v>72.481200000000001</v>
      </c>
      <c r="E11" s="21">
        <f t="shared" ref="E11:E36" si="6">C11*0.98</f>
        <v>69.638800000000003</v>
      </c>
      <c r="F11" s="9" t="s">
        <v>25</v>
      </c>
      <c r="G11" s="9" t="s">
        <v>25</v>
      </c>
      <c r="H11" s="22">
        <f t="shared" si="0"/>
        <v>213.18</v>
      </c>
      <c r="I11" s="23">
        <v>150</v>
      </c>
      <c r="J11" s="24">
        <v>3</v>
      </c>
      <c r="K11" s="10">
        <f t="shared" si="1"/>
        <v>71.06</v>
      </c>
      <c r="L11" s="10">
        <f t="shared" si="2"/>
        <v>1.4211999999999989</v>
      </c>
      <c r="M11" s="11">
        <f t="shared" si="3"/>
        <v>1.9999999999999983E-2</v>
      </c>
      <c r="N11" s="10">
        <f t="shared" si="4"/>
        <v>10659</v>
      </c>
    </row>
    <row r="12" spans="1:15" s="25" customFormat="1" ht="111" customHeight="1" x14ac:dyDescent="0.25">
      <c r="A12" s="8">
        <v>3</v>
      </c>
      <c r="B12" s="39" t="s">
        <v>32</v>
      </c>
      <c r="C12" s="20">
        <v>190.44</v>
      </c>
      <c r="D12" s="21">
        <f t="shared" si="5"/>
        <v>194.24879999999999</v>
      </c>
      <c r="E12" s="21">
        <f t="shared" si="6"/>
        <v>186.63120000000001</v>
      </c>
      <c r="F12" s="9" t="s">
        <v>25</v>
      </c>
      <c r="G12" s="9" t="s">
        <v>25</v>
      </c>
      <c r="H12" s="22">
        <f t="shared" si="0"/>
        <v>571.32000000000005</v>
      </c>
      <c r="I12" s="23">
        <v>50</v>
      </c>
      <c r="J12" s="24">
        <v>3</v>
      </c>
      <c r="K12" s="10">
        <f t="shared" si="1"/>
        <v>190.44</v>
      </c>
      <c r="L12" s="10">
        <f t="shared" si="2"/>
        <v>3.8087999999999909</v>
      </c>
      <c r="M12" s="11">
        <f t="shared" si="3"/>
        <v>1.9999999999999952E-2</v>
      </c>
      <c r="N12" s="10">
        <f t="shared" si="4"/>
        <v>9522</v>
      </c>
    </row>
    <row r="13" spans="1:15" s="25" customFormat="1" ht="111" customHeight="1" x14ac:dyDescent="0.25">
      <c r="A13" s="8">
        <v>4</v>
      </c>
      <c r="B13" s="39" t="s">
        <v>32</v>
      </c>
      <c r="C13" s="20">
        <v>66.12</v>
      </c>
      <c r="D13" s="21">
        <f t="shared" si="5"/>
        <v>67.442400000000006</v>
      </c>
      <c r="E13" s="21">
        <f t="shared" si="6"/>
        <v>64.797600000000003</v>
      </c>
      <c r="F13" s="9" t="s">
        <v>25</v>
      </c>
      <c r="G13" s="9" t="s">
        <v>25</v>
      </c>
      <c r="H13" s="22">
        <f t="shared" si="0"/>
        <v>198.36</v>
      </c>
      <c r="I13" s="23">
        <v>20</v>
      </c>
      <c r="J13" s="24">
        <v>3</v>
      </c>
      <c r="K13" s="10">
        <f t="shared" si="1"/>
        <v>66.12</v>
      </c>
      <c r="L13" s="10">
        <f t="shared" si="2"/>
        <v>1.3224000000000018</v>
      </c>
      <c r="M13" s="11">
        <f t="shared" si="3"/>
        <v>2.0000000000000025E-2</v>
      </c>
      <c r="N13" s="10">
        <f t="shared" si="4"/>
        <v>1322.4</v>
      </c>
    </row>
    <row r="14" spans="1:15" s="25" customFormat="1" ht="40.5" customHeight="1" x14ac:dyDescent="0.25">
      <c r="A14" s="8">
        <v>5</v>
      </c>
      <c r="B14" s="39" t="s">
        <v>30</v>
      </c>
      <c r="C14" s="20">
        <v>66.69</v>
      </c>
      <c r="D14" s="21">
        <f t="shared" si="5"/>
        <v>68.023799999999994</v>
      </c>
      <c r="E14" s="21">
        <f t="shared" si="6"/>
        <v>65.356200000000001</v>
      </c>
      <c r="F14" s="9" t="s">
        <v>25</v>
      </c>
      <c r="G14" s="9" t="s">
        <v>25</v>
      </c>
      <c r="H14" s="22">
        <f t="shared" si="0"/>
        <v>200.07</v>
      </c>
      <c r="I14" s="23">
        <v>180</v>
      </c>
      <c r="J14" s="24">
        <v>3</v>
      </c>
      <c r="K14" s="10">
        <f t="shared" si="1"/>
        <v>66.69</v>
      </c>
      <c r="L14" s="10">
        <f t="shared" si="2"/>
        <v>1.3337999999999965</v>
      </c>
      <c r="M14" s="11">
        <f t="shared" si="3"/>
        <v>1.9999999999999948E-2</v>
      </c>
      <c r="N14" s="10">
        <f t="shared" si="4"/>
        <v>12004.199999999999</v>
      </c>
    </row>
    <row r="15" spans="1:15" s="25" customFormat="1" ht="35.25" customHeight="1" x14ac:dyDescent="0.25">
      <c r="A15" s="8">
        <v>6</v>
      </c>
      <c r="B15" s="39" t="s">
        <v>31</v>
      </c>
      <c r="C15" s="20">
        <v>80.900000000000006</v>
      </c>
      <c r="D15" s="21">
        <f t="shared" si="5"/>
        <v>82.518000000000001</v>
      </c>
      <c r="E15" s="21">
        <f t="shared" si="6"/>
        <v>79.282000000000011</v>
      </c>
      <c r="F15" s="9" t="s">
        <v>25</v>
      </c>
      <c r="G15" s="9" t="s">
        <v>25</v>
      </c>
      <c r="H15" s="22">
        <f t="shared" si="0"/>
        <v>242.70000000000002</v>
      </c>
      <c r="I15" s="23">
        <v>180</v>
      </c>
      <c r="J15" s="24">
        <v>3</v>
      </c>
      <c r="K15" s="10">
        <f t="shared" si="1"/>
        <v>80.900000000000006</v>
      </c>
      <c r="L15" s="10">
        <f t="shared" si="2"/>
        <v>1.617999999999995</v>
      </c>
      <c r="M15" s="11">
        <f t="shared" si="3"/>
        <v>1.9999999999999938E-2</v>
      </c>
      <c r="N15" s="10">
        <f t="shared" si="4"/>
        <v>14562.000000000002</v>
      </c>
    </row>
    <row r="16" spans="1:15" s="25" customFormat="1" ht="37.5" customHeight="1" x14ac:dyDescent="0.25">
      <c r="A16" s="8">
        <v>7</v>
      </c>
      <c r="B16" s="39" t="s">
        <v>33</v>
      </c>
      <c r="C16" s="20">
        <v>177.99</v>
      </c>
      <c r="D16" s="21">
        <f t="shared" si="5"/>
        <v>181.5498</v>
      </c>
      <c r="E16" s="21">
        <f t="shared" si="6"/>
        <v>174.43020000000001</v>
      </c>
      <c r="F16" s="9" t="s">
        <v>25</v>
      </c>
      <c r="G16" s="9" t="s">
        <v>25</v>
      </c>
      <c r="H16" s="22">
        <f t="shared" si="0"/>
        <v>533.97</v>
      </c>
      <c r="I16" s="23">
        <v>100</v>
      </c>
      <c r="J16" s="24">
        <v>3</v>
      </c>
      <c r="K16" s="10">
        <f t="shared" si="1"/>
        <v>177.99</v>
      </c>
      <c r="L16" s="10">
        <f t="shared" si="2"/>
        <v>3.5597999999999956</v>
      </c>
      <c r="M16" s="11">
        <f t="shared" si="3"/>
        <v>1.9999999999999976E-2</v>
      </c>
      <c r="N16" s="10">
        <f t="shared" si="4"/>
        <v>17799</v>
      </c>
    </row>
    <row r="17" spans="1:14" s="25" customFormat="1" ht="97.5" customHeight="1" x14ac:dyDescent="0.25">
      <c r="A17" s="8">
        <v>8</v>
      </c>
      <c r="B17" s="39" t="s">
        <v>34</v>
      </c>
      <c r="C17" s="20">
        <v>349.66</v>
      </c>
      <c r="D17" s="21">
        <f t="shared" si="5"/>
        <v>356.65320000000003</v>
      </c>
      <c r="E17" s="21">
        <f t="shared" si="6"/>
        <v>342.66680000000002</v>
      </c>
      <c r="F17" s="9" t="s">
        <v>25</v>
      </c>
      <c r="G17" s="9" t="s">
        <v>25</v>
      </c>
      <c r="H17" s="22">
        <f t="shared" si="0"/>
        <v>1048.98</v>
      </c>
      <c r="I17" s="23">
        <v>40</v>
      </c>
      <c r="J17" s="24">
        <v>3</v>
      </c>
      <c r="K17" s="10">
        <f t="shared" si="1"/>
        <v>349.66</v>
      </c>
      <c r="L17" s="10">
        <f t="shared" si="2"/>
        <v>6.9932000000000016</v>
      </c>
      <c r="M17" s="11">
        <f t="shared" si="3"/>
        <v>2.0000000000000004E-2</v>
      </c>
      <c r="N17" s="10">
        <f t="shared" si="4"/>
        <v>13986.400000000001</v>
      </c>
    </row>
    <row r="18" spans="1:14" s="25" customFormat="1" ht="24" x14ac:dyDescent="0.25">
      <c r="A18" s="8">
        <v>9</v>
      </c>
      <c r="B18" s="39" t="s">
        <v>35</v>
      </c>
      <c r="C18" s="20">
        <v>88.89</v>
      </c>
      <c r="D18" s="21">
        <f t="shared" si="5"/>
        <v>90.6678</v>
      </c>
      <c r="E18" s="21">
        <f t="shared" si="6"/>
        <v>87.112200000000001</v>
      </c>
      <c r="F18" s="9" t="s">
        <v>25</v>
      </c>
      <c r="G18" s="9" t="s">
        <v>25</v>
      </c>
      <c r="H18" s="22">
        <f t="shared" si="0"/>
        <v>266.66999999999996</v>
      </c>
      <c r="I18" s="23">
        <v>40</v>
      </c>
      <c r="J18" s="24">
        <v>3</v>
      </c>
      <c r="K18" s="10">
        <f t="shared" si="1"/>
        <v>88.89</v>
      </c>
      <c r="L18" s="10">
        <f t="shared" si="2"/>
        <v>1.7777999999999992</v>
      </c>
      <c r="M18" s="11">
        <f t="shared" si="3"/>
        <v>1.999999999999999E-2</v>
      </c>
      <c r="N18" s="10">
        <f t="shared" si="4"/>
        <v>3555.6</v>
      </c>
    </row>
    <row r="19" spans="1:14" s="25" customFormat="1" x14ac:dyDescent="0.25">
      <c r="A19" s="8">
        <v>10</v>
      </c>
      <c r="B19" s="39" t="s">
        <v>36</v>
      </c>
      <c r="C19" s="20">
        <v>145.86000000000001</v>
      </c>
      <c r="D19" s="21">
        <f t="shared" si="5"/>
        <v>148.77720000000002</v>
      </c>
      <c r="E19" s="21">
        <f t="shared" si="6"/>
        <v>142.94280000000001</v>
      </c>
      <c r="F19" s="9" t="s">
        <v>25</v>
      </c>
      <c r="G19" s="9" t="s">
        <v>25</v>
      </c>
      <c r="H19" s="22">
        <f t="shared" si="0"/>
        <v>437.58000000000004</v>
      </c>
      <c r="I19" s="23">
        <v>120</v>
      </c>
      <c r="J19" s="24">
        <v>3</v>
      </c>
      <c r="K19" s="10">
        <f t="shared" si="1"/>
        <v>145.86000000000001</v>
      </c>
      <c r="L19" s="10">
        <f t="shared" si="2"/>
        <v>2.9172000000000082</v>
      </c>
      <c r="M19" s="11">
        <f t="shared" si="3"/>
        <v>2.0000000000000056E-2</v>
      </c>
      <c r="N19" s="10">
        <f t="shared" si="4"/>
        <v>17503.2</v>
      </c>
    </row>
    <row r="20" spans="1:14" s="25" customFormat="1" x14ac:dyDescent="0.25">
      <c r="A20" s="8">
        <v>11</v>
      </c>
      <c r="B20" s="39" t="s">
        <v>37</v>
      </c>
      <c r="C20" s="20">
        <v>139.58000000000001</v>
      </c>
      <c r="D20" s="21">
        <f t="shared" si="5"/>
        <v>142.37160000000003</v>
      </c>
      <c r="E20" s="21">
        <f t="shared" si="6"/>
        <v>136.7884</v>
      </c>
      <c r="F20" s="9" t="s">
        <v>25</v>
      </c>
      <c r="G20" s="9" t="s">
        <v>25</v>
      </c>
      <c r="H20" s="22">
        <f t="shared" si="0"/>
        <v>418.74</v>
      </c>
      <c r="I20" s="23">
        <v>120</v>
      </c>
      <c r="J20" s="24">
        <v>3</v>
      </c>
      <c r="K20" s="10">
        <f t="shared" si="1"/>
        <v>139.58000000000001</v>
      </c>
      <c r="L20" s="10">
        <f t="shared" si="2"/>
        <v>2.7916000000000167</v>
      </c>
      <c r="M20" s="11">
        <f t="shared" si="3"/>
        <v>2.0000000000000118E-2</v>
      </c>
      <c r="N20" s="10">
        <f t="shared" si="4"/>
        <v>16749.600000000002</v>
      </c>
    </row>
    <row r="21" spans="1:14" s="25" customFormat="1" x14ac:dyDescent="0.25">
      <c r="A21" s="8">
        <v>12</v>
      </c>
      <c r="B21" s="39" t="s">
        <v>38</v>
      </c>
      <c r="C21" s="20">
        <v>1738.36</v>
      </c>
      <c r="D21" s="21">
        <f t="shared" si="5"/>
        <v>1773.1271999999999</v>
      </c>
      <c r="E21" s="21">
        <f t="shared" si="6"/>
        <v>1703.5927999999999</v>
      </c>
      <c r="F21" s="9" t="s">
        <v>25</v>
      </c>
      <c r="G21" s="9" t="s">
        <v>25</v>
      </c>
      <c r="H21" s="22">
        <f t="shared" si="0"/>
        <v>5215.08</v>
      </c>
      <c r="I21" s="23">
        <v>38</v>
      </c>
      <c r="J21" s="24">
        <v>3</v>
      </c>
      <c r="K21" s="10">
        <f t="shared" si="1"/>
        <v>1738.3600000000001</v>
      </c>
      <c r="L21" s="10">
        <f t="shared" si="2"/>
        <v>34.767200000000003</v>
      </c>
      <c r="M21" s="11">
        <f t="shared" si="3"/>
        <v>0.02</v>
      </c>
      <c r="N21" s="10">
        <f t="shared" si="4"/>
        <v>66057.680000000008</v>
      </c>
    </row>
    <row r="22" spans="1:14" s="25" customFormat="1" x14ac:dyDescent="0.25">
      <c r="A22" s="8">
        <v>13</v>
      </c>
      <c r="B22" s="39" t="s">
        <v>39</v>
      </c>
      <c r="C22" s="20">
        <v>237.94</v>
      </c>
      <c r="D22" s="21">
        <f t="shared" si="5"/>
        <v>242.69880000000001</v>
      </c>
      <c r="E22" s="21">
        <f t="shared" si="6"/>
        <v>233.18119999999999</v>
      </c>
      <c r="F22" s="9" t="s">
        <v>25</v>
      </c>
      <c r="G22" s="9" t="s">
        <v>25</v>
      </c>
      <c r="H22" s="22">
        <f t="shared" si="0"/>
        <v>713.81999999999994</v>
      </c>
      <c r="I22" s="23">
        <v>20</v>
      </c>
      <c r="J22" s="24">
        <v>3</v>
      </c>
      <c r="K22" s="10">
        <f t="shared" si="1"/>
        <v>237.94</v>
      </c>
      <c r="L22" s="10">
        <f t="shared" si="2"/>
        <v>4.7588000000000079</v>
      </c>
      <c r="M22" s="11">
        <f t="shared" si="3"/>
        <v>2.0000000000000035E-2</v>
      </c>
      <c r="N22" s="10">
        <f t="shared" si="4"/>
        <v>4758.8</v>
      </c>
    </row>
    <row r="23" spans="1:14" s="25" customFormat="1" ht="100.5" customHeight="1" x14ac:dyDescent="0.25">
      <c r="A23" s="8">
        <v>14</v>
      </c>
      <c r="B23" s="39" t="s">
        <v>40</v>
      </c>
      <c r="C23" s="20">
        <v>801.83</v>
      </c>
      <c r="D23" s="21">
        <f t="shared" si="5"/>
        <v>817.86660000000006</v>
      </c>
      <c r="E23" s="21">
        <f t="shared" si="6"/>
        <v>785.79340000000002</v>
      </c>
      <c r="F23" s="9" t="s">
        <v>25</v>
      </c>
      <c r="G23" s="9" t="s">
        <v>25</v>
      </c>
      <c r="H23" s="22">
        <f t="shared" si="0"/>
        <v>2405.4900000000002</v>
      </c>
      <c r="I23" s="23">
        <v>10</v>
      </c>
      <c r="J23" s="24">
        <v>3</v>
      </c>
      <c r="K23" s="10">
        <f t="shared" si="1"/>
        <v>801.83</v>
      </c>
      <c r="L23" s="10">
        <f t="shared" si="2"/>
        <v>16.036600000000021</v>
      </c>
      <c r="M23" s="11">
        <f t="shared" si="3"/>
        <v>2.0000000000000025E-2</v>
      </c>
      <c r="N23" s="10">
        <f t="shared" si="4"/>
        <v>8018.3</v>
      </c>
    </row>
    <row r="24" spans="1:14" s="25" customFormat="1" ht="87" customHeight="1" x14ac:dyDescent="0.25">
      <c r="A24" s="8">
        <v>15</v>
      </c>
      <c r="B24" s="39" t="s">
        <v>41</v>
      </c>
      <c r="C24" s="20">
        <v>359.41</v>
      </c>
      <c r="D24" s="21">
        <f t="shared" si="5"/>
        <v>366.59820000000002</v>
      </c>
      <c r="E24" s="21">
        <f t="shared" ref="E24" si="7">C24*0.98</f>
        <v>352.22180000000003</v>
      </c>
      <c r="F24" s="9" t="s">
        <v>25</v>
      </c>
      <c r="G24" s="9" t="s">
        <v>25</v>
      </c>
      <c r="H24" s="22">
        <f t="shared" ref="H24" si="8">C24+D24+E24</f>
        <v>1078.23</v>
      </c>
      <c r="I24" s="23">
        <v>10</v>
      </c>
      <c r="J24" s="24">
        <v>3</v>
      </c>
      <c r="K24" s="10">
        <f t="shared" ref="K24" si="9">MROUND(AVERAGE(C24:G24),0.01)</f>
        <v>359.41</v>
      </c>
      <c r="L24" s="10">
        <f t="shared" ref="L24" si="10">STDEV(C24:G24)</f>
        <v>7.1881999999999948</v>
      </c>
      <c r="M24" s="11">
        <f t="shared" ref="M24" si="11">L24/K24</f>
        <v>1.9999999999999983E-2</v>
      </c>
      <c r="N24" s="10">
        <f t="shared" ref="N24" si="12">K24*I24</f>
        <v>3594.1000000000004</v>
      </c>
    </row>
    <row r="25" spans="1:14" s="25" customFormat="1" ht="96.75" customHeight="1" x14ac:dyDescent="0.25">
      <c r="A25" s="8">
        <v>16</v>
      </c>
      <c r="B25" s="39" t="s">
        <v>42</v>
      </c>
      <c r="C25" s="20">
        <v>689.44</v>
      </c>
      <c r="D25" s="21">
        <f t="shared" si="5"/>
        <v>703.22880000000009</v>
      </c>
      <c r="E25" s="21">
        <f t="shared" si="6"/>
        <v>675.65120000000002</v>
      </c>
      <c r="F25" s="9" t="s">
        <v>25</v>
      </c>
      <c r="G25" s="9" t="s">
        <v>25</v>
      </c>
      <c r="H25" s="22">
        <f t="shared" si="0"/>
        <v>2068.3200000000002</v>
      </c>
      <c r="I25" s="23">
        <v>10</v>
      </c>
      <c r="J25" s="24">
        <v>3</v>
      </c>
      <c r="K25" s="10">
        <f t="shared" si="1"/>
        <v>689.44</v>
      </c>
      <c r="L25" s="10">
        <f t="shared" si="2"/>
        <v>13.788800000000037</v>
      </c>
      <c r="M25" s="11">
        <f t="shared" si="3"/>
        <v>2.0000000000000052E-2</v>
      </c>
      <c r="N25" s="10">
        <f t="shared" si="4"/>
        <v>6894.4000000000005</v>
      </c>
    </row>
    <row r="26" spans="1:14" s="25" customFormat="1" ht="24" x14ac:dyDescent="0.25">
      <c r="A26" s="8">
        <v>17</v>
      </c>
      <c r="B26" s="39" t="s">
        <v>43</v>
      </c>
      <c r="C26" s="20">
        <v>459.33</v>
      </c>
      <c r="D26" s="21">
        <f t="shared" si="5"/>
        <v>468.51659999999998</v>
      </c>
      <c r="E26" s="21">
        <f t="shared" si="6"/>
        <v>450.14339999999999</v>
      </c>
      <c r="F26" s="9" t="s">
        <v>25</v>
      </c>
      <c r="G26" s="9" t="s">
        <v>25</v>
      </c>
      <c r="H26" s="22">
        <f t="shared" si="0"/>
        <v>1377.99</v>
      </c>
      <c r="I26" s="23">
        <v>35</v>
      </c>
      <c r="J26" s="24">
        <v>3</v>
      </c>
      <c r="K26" s="10">
        <f t="shared" si="1"/>
        <v>459.33</v>
      </c>
      <c r="L26" s="10">
        <f t="shared" si="2"/>
        <v>9.1865999999999985</v>
      </c>
      <c r="M26" s="11">
        <f t="shared" si="3"/>
        <v>1.9999999999999997E-2</v>
      </c>
      <c r="N26" s="10">
        <f t="shared" si="4"/>
        <v>16076.55</v>
      </c>
    </row>
    <row r="27" spans="1:14" s="25" customFormat="1" ht="69" customHeight="1" x14ac:dyDescent="0.25">
      <c r="A27" s="8">
        <v>18</v>
      </c>
      <c r="B27" s="39" t="s">
        <v>44</v>
      </c>
      <c r="C27" s="20">
        <v>454.77</v>
      </c>
      <c r="D27" s="21">
        <f t="shared" si="5"/>
        <v>463.86539999999997</v>
      </c>
      <c r="E27" s="21">
        <f t="shared" si="6"/>
        <v>445.6746</v>
      </c>
      <c r="F27" s="9" t="s">
        <v>25</v>
      </c>
      <c r="G27" s="9" t="s">
        <v>25</v>
      </c>
      <c r="H27" s="22">
        <f t="shared" si="0"/>
        <v>1364.31</v>
      </c>
      <c r="I27" s="23">
        <v>30</v>
      </c>
      <c r="J27" s="24">
        <v>3</v>
      </c>
      <c r="K27" s="10">
        <f t="shared" si="1"/>
        <v>454.77</v>
      </c>
      <c r="L27" s="10">
        <f t="shared" si="2"/>
        <v>9.0953999999999837</v>
      </c>
      <c r="M27" s="11">
        <f t="shared" si="3"/>
        <v>1.9999999999999966E-2</v>
      </c>
      <c r="N27" s="10">
        <f t="shared" si="4"/>
        <v>13643.099999999999</v>
      </c>
    </row>
    <row r="28" spans="1:14" s="25" customFormat="1" ht="24" x14ac:dyDescent="0.25">
      <c r="A28" s="8">
        <v>19</v>
      </c>
      <c r="B28" s="39" t="s">
        <v>45</v>
      </c>
      <c r="C28" s="20">
        <v>165.22</v>
      </c>
      <c r="D28" s="21">
        <f t="shared" si="5"/>
        <v>168.52440000000001</v>
      </c>
      <c r="E28" s="21">
        <f t="shared" si="6"/>
        <v>161.91559999999998</v>
      </c>
      <c r="F28" s="9" t="s">
        <v>25</v>
      </c>
      <c r="G28" s="9" t="s">
        <v>25</v>
      </c>
      <c r="H28" s="22">
        <f t="shared" si="0"/>
        <v>495.66</v>
      </c>
      <c r="I28" s="23">
        <v>80</v>
      </c>
      <c r="J28" s="24">
        <v>3</v>
      </c>
      <c r="K28" s="10">
        <f t="shared" si="1"/>
        <v>165.22</v>
      </c>
      <c r="L28" s="10">
        <f t="shared" si="2"/>
        <v>3.3044000000000153</v>
      </c>
      <c r="M28" s="11">
        <f t="shared" si="3"/>
        <v>2.0000000000000094E-2</v>
      </c>
      <c r="N28" s="10">
        <f t="shared" si="4"/>
        <v>13217.6</v>
      </c>
    </row>
    <row r="29" spans="1:14" s="25" customFormat="1" ht="24" x14ac:dyDescent="0.25">
      <c r="A29" s="8">
        <v>20</v>
      </c>
      <c r="B29" s="39" t="s">
        <v>46</v>
      </c>
      <c r="C29" s="20">
        <v>24.3</v>
      </c>
      <c r="D29" s="21">
        <f t="shared" si="5"/>
        <v>24.786000000000001</v>
      </c>
      <c r="E29" s="21">
        <f t="shared" si="6"/>
        <v>23.814</v>
      </c>
      <c r="F29" s="9" t="s">
        <v>25</v>
      </c>
      <c r="G29" s="9" t="s">
        <v>25</v>
      </c>
      <c r="H29" s="22">
        <f t="shared" si="0"/>
        <v>72.900000000000006</v>
      </c>
      <c r="I29" s="23">
        <v>400</v>
      </c>
      <c r="J29" s="24">
        <v>3</v>
      </c>
      <c r="K29" s="10">
        <f t="shared" si="1"/>
        <v>24.3</v>
      </c>
      <c r="L29" s="10">
        <f t="shared" si="2"/>
        <v>0.48600000000000065</v>
      </c>
      <c r="M29" s="11">
        <f t="shared" si="3"/>
        <v>2.0000000000000025E-2</v>
      </c>
      <c r="N29" s="10">
        <f t="shared" si="4"/>
        <v>9720</v>
      </c>
    </row>
    <row r="30" spans="1:14" s="25" customFormat="1" ht="36.75" customHeight="1" x14ac:dyDescent="0.25">
      <c r="A30" s="8">
        <v>21</v>
      </c>
      <c r="B30" s="39" t="s">
        <v>47</v>
      </c>
      <c r="C30" s="20">
        <v>66.8</v>
      </c>
      <c r="D30" s="21">
        <f t="shared" si="5"/>
        <v>68.135999999999996</v>
      </c>
      <c r="E30" s="21">
        <f t="shared" si="6"/>
        <v>65.463999999999999</v>
      </c>
      <c r="F30" s="9" t="s">
        <v>25</v>
      </c>
      <c r="G30" s="9" t="s">
        <v>25</v>
      </c>
      <c r="H30" s="22">
        <f t="shared" ref="H30:H36" si="13">C30+D30+E30</f>
        <v>200.39999999999998</v>
      </c>
      <c r="I30" s="23">
        <v>200</v>
      </c>
      <c r="J30" s="24">
        <v>3</v>
      </c>
      <c r="K30" s="10">
        <f t="shared" ref="K30:K36" si="14">MROUND(AVERAGE(C30:G30),0.01)</f>
        <v>66.8</v>
      </c>
      <c r="L30" s="10">
        <f t="shared" ref="L30:L36" si="15">STDEV(C30:G30)</f>
        <v>1.3359999999999985</v>
      </c>
      <c r="M30" s="11">
        <f t="shared" ref="M30:M36" si="16">L30/K30</f>
        <v>1.999999999999998E-2</v>
      </c>
      <c r="N30" s="10">
        <f t="shared" ref="N30:N36" si="17">K30*I30</f>
        <v>13360</v>
      </c>
    </row>
    <row r="31" spans="1:14" s="25" customFormat="1" ht="74.25" customHeight="1" x14ac:dyDescent="0.25">
      <c r="A31" s="8">
        <v>22</v>
      </c>
      <c r="B31" s="39" t="s">
        <v>48</v>
      </c>
      <c r="C31" s="20">
        <v>128.74</v>
      </c>
      <c r="D31" s="21">
        <f t="shared" si="5"/>
        <v>131.31480000000002</v>
      </c>
      <c r="E31" s="21">
        <f t="shared" si="6"/>
        <v>126.16520000000001</v>
      </c>
      <c r="F31" s="9" t="s">
        <v>25</v>
      </c>
      <c r="G31" s="9" t="s">
        <v>25</v>
      </c>
      <c r="H31" s="22">
        <f t="shared" si="13"/>
        <v>386.22</v>
      </c>
      <c r="I31" s="23">
        <v>100</v>
      </c>
      <c r="J31" s="24">
        <v>3</v>
      </c>
      <c r="K31" s="10">
        <f t="shared" si="14"/>
        <v>128.74</v>
      </c>
      <c r="L31" s="10">
        <f t="shared" si="15"/>
        <v>2.5748000000000033</v>
      </c>
      <c r="M31" s="11">
        <f t="shared" si="16"/>
        <v>2.0000000000000025E-2</v>
      </c>
      <c r="N31" s="10">
        <f t="shared" si="17"/>
        <v>12874</v>
      </c>
    </row>
    <row r="32" spans="1:14" s="25" customFormat="1" x14ac:dyDescent="0.25">
      <c r="A32" s="8">
        <v>23</v>
      </c>
      <c r="B32" s="39" t="s">
        <v>49</v>
      </c>
      <c r="C32" s="20">
        <v>366.27</v>
      </c>
      <c r="D32" s="21">
        <f t="shared" si="5"/>
        <v>373.59539999999998</v>
      </c>
      <c r="E32" s="21">
        <f t="shared" si="6"/>
        <v>358.94459999999998</v>
      </c>
      <c r="F32" s="9" t="s">
        <v>25</v>
      </c>
      <c r="G32" s="9" t="s">
        <v>25</v>
      </c>
      <c r="H32" s="22">
        <f t="shared" si="13"/>
        <v>1098.81</v>
      </c>
      <c r="I32" s="23">
        <v>20</v>
      </c>
      <c r="J32" s="24">
        <v>3</v>
      </c>
      <c r="K32" s="10">
        <f t="shared" si="14"/>
        <v>366.27</v>
      </c>
      <c r="L32" s="10">
        <f t="shared" si="15"/>
        <v>7.3254000000000019</v>
      </c>
      <c r="M32" s="11">
        <f t="shared" si="16"/>
        <v>2.0000000000000007E-2</v>
      </c>
      <c r="N32" s="10">
        <f t="shared" si="17"/>
        <v>7325.4</v>
      </c>
    </row>
    <row r="33" spans="1:15" s="25" customFormat="1" ht="24" x14ac:dyDescent="0.25">
      <c r="A33" s="8">
        <v>24</v>
      </c>
      <c r="B33" s="39" t="s">
        <v>50</v>
      </c>
      <c r="C33" s="20">
        <v>1269.02</v>
      </c>
      <c r="D33" s="21">
        <f t="shared" si="5"/>
        <v>1294.4004</v>
      </c>
      <c r="E33" s="21">
        <f t="shared" si="6"/>
        <v>1243.6396</v>
      </c>
      <c r="F33" s="9" t="s">
        <v>25</v>
      </c>
      <c r="G33" s="9" t="s">
        <v>25</v>
      </c>
      <c r="H33" s="22">
        <f t="shared" si="13"/>
        <v>3807.06</v>
      </c>
      <c r="I33" s="23">
        <v>25</v>
      </c>
      <c r="J33" s="24">
        <v>3</v>
      </c>
      <c r="K33" s="10">
        <f t="shared" si="14"/>
        <v>1269.02</v>
      </c>
      <c r="L33" s="10">
        <f t="shared" si="15"/>
        <v>25.380400000000009</v>
      </c>
      <c r="M33" s="11">
        <f t="shared" si="16"/>
        <v>2.0000000000000007E-2</v>
      </c>
      <c r="N33" s="10">
        <f t="shared" si="17"/>
        <v>31725.5</v>
      </c>
    </row>
    <row r="34" spans="1:15" s="25" customFormat="1" ht="50.25" customHeight="1" x14ac:dyDescent="0.25">
      <c r="A34" s="8">
        <v>25</v>
      </c>
      <c r="B34" s="39" t="s">
        <v>51</v>
      </c>
      <c r="C34" s="20">
        <v>550.39</v>
      </c>
      <c r="D34" s="21">
        <f t="shared" si="5"/>
        <v>561.39779999999996</v>
      </c>
      <c r="E34" s="21">
        <f t="shared" si="6"/>
        <v>539.38220000000001</v>
      </c>
      <c r="F34" s="9" t="s">
        <v>25</v>
      </c>
      <c r="G34" s="9" t="s">
        <v>25</v>
      </c>
      <c r="H34" s="22">
        <f t="shared" si="13"/>
        <v>1651.17</v>
      </c>
      <c r="I34" s="23">
        <v>8</v>
      </c>
      <c r="J34" s="24">
        <v>3</v>
      </c>
      <c r="K34" s="10">
        <f t="shared" si="14"/>
        <v>550.39</v>
      </c>
      <c r="L34" s="10">
        <f t="shared" si="15"/>
        <v>11.007799999999975</v>
      </c>
      <c r="M34" s="11">
        <f t="shared" si="16"/>
        <v>1.9999999999999955E-2</v>
      </c>
      <c r="N34" s="10">
        <f t="shared" si="17"/>
        <v>4403.12</v>
      </c>
    </row>
    <row r="35" spans="1:15" s="25" customFormat="1" ht="36" x14ac:dyDescent="0.25">
      <c r="A35" s="8">
        <v>26</v>
      </c>
      <c r="B35" s="39" t="s">
        <v>52</v>
      </c>
      <c r="C35" s="20">
        <v>646.99</v>
      </c>
      <c r="D35" s="21">
        <f t="shared" si="5"/>
        <v>659.9298</v>
      </c>
      <c r="E35" s="21">
        <f t="shared" si="6"/>
        <v>634.05020000000002</v>
      </c>
      <c r="F35" s="9" t="s">
        <v>25</v>
      </c>
      <c r="G35" s="9" t="s">
        <v>25</v>
      </c>
      <c r="H35" s="22">
        <f t="shared" si="13"/>
        <v>1940.9700000000003</v>
      </c>
      <c r="I35" s="23">
        <v>5</v>
      </c>
      <c r="J35" s="24">
        <v>3</v>
      </c>
      <c r="K35" s="10">
        <f t="shared" si="14"/>
        <v>646.99</v>
      </c>
      <c r="L35" s="10">
        <f t="shared" si="15"/>
        <v>12.939799999999989</v>
      </c>
      <c r="M35" s="11">
        <f t="shared" si="16"/>
        <v>1.9999999999999983E-2</v>
      </c>
      <c r="N35" s="10">
        <f t="shared" si="17"/>
        <v>3234.95</v>
      </c>
    </row>
    <row r="36" spans="1:15" s="25" customFormat="1" ht="24" x14ac:dyDescent="0.25">
      <c r="A36" s="8">
        <v>27</v>
      </c>
      <c r="B36" s="38" t="s">
        <v>53</v>
      </c>
      <c r="C36" s="20">
        <v>69.59</v>
      </c>
      <c r="D36" s="21">
        <f t="shared" si="5"/>
        <v>70.981800000000007</v>
      </c>
      <c r="E36" s="21">
        <f t="shared" si="6"/>
        <v>68.1982</v>
      </c>
      <c r="F36" s="9" t="s">
        <v>25</v>
      </c>
      <c r="G36" s="9" t="s">
        <v>25</v>
      </c>
      <c r="H36" s="22">
        <f t="shared" si="13"/>
        <v>208.76999999999998</v>
      </c>
      <c r="I36" s="23">
        <v>175</v>
      </c>
      <c r="J36" s="24">
        <v>3</v>
      </c>
      <c r="K36" s="10">
        <f t="shared" si="14"/>
        <v>69.59</v>
      </c>
      <c r="L36" s="10">
        <f t="shared" si="15"/>
        <v>1.3918000000000035</v>
      </c>
      <c r="M36" s="11">
        <f t="shared" si="16"/>
        <v>2.0000000000000049E-2</v>
      </c>
      <c r="N36" s="10">
        <f t="shared" si="17"/>
        <v>12178.25</v>
      </c>
    </row>
    <row r="37" spans="1:15" ht="27" customHeight="1" x14ac:dyDescent="0.25">
      <c r="A37" s="34" t="s">
        <v>24</v>
      </c>
      <c r="B37" s="35"/>
      <c r="C37" s="32"/>
      <c r="D37" s="32"/>
      <c r="E37" s="32"/>
      <c r="F37" s="32"/>
      <c r="G37" s="32"/>
      <c r="H37" s="32"/>
      <c r="I37" s="35"/>
      <c r="J37" s="32"/>
      <c r="K37" s="32"/>
      <c r="L37" s="32"/>
      <c r="M37" s="18"/>
      <c r="N37" s="19">
        <f>SUM(N10:N36)</f>
        <v>355404.15</v>
      </c>
      <c r="O37" s="3"/>
    </row>
    <row r="38" spans="1:15" ht="15.75" customHeight="1" x14ac:dyDescent="0.25"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5" ht="15.75" customHeight="1" x14ac:dyDescent="0.25">
      <c r="B39" s="5" t="s">
        <v>26</v>
      </c>
      <c r="C39" s="5"/>
      <c r="D39" s="5" t="s">
        <v>27</v>
      </c>
      <c r="E39" s="5"/>
      <c r="F39" s="5"/>
      <c r="G39" s="5"/>
      <c r="H39" s="5"/>
      <c r="I39" s="5"/>
      <c r="J39" s="5"/>
      <c r="K39" s="5"/>
    </row>
    <row r="40" spans="1:15" ht="15.75" customHeight="1" x14ac:dyDescent="0.25"/>
    <row r="41" spans="1:15" ht="15.75" customHeight="1" x14ac:dyDescent="0.25"/>
    <row r="42" spans="1:15" ht="15.75" customHeight="1" x14ac:dyDescent="0.25"/>
    <row r="43" spans="1:15" ht="15.75" customHeight="1" x14ac:dyDescent="0.25"/>
  </sheetData>
  <autoFilter ref="A9:N37"/>
  <mergeCells count="12">
    <mergeCell ref="C7:H7"/>
    <mergeCell ref="I7:I8"/>
    <mergeCell ref="A37:L37"/>
    <mergeCell ref="J7:J8"/>
    <mergeCell ref="K7:M7"/>
    <mergeCell ref="A7:A8"/>
    <mergeCell ref="B7:B8"/>
    <mergeCell ref="L1:N1"/>
    <mergeCell ref="A2:N2"/>
    <mergeCell ref="A3:N3"/>
    <mergeCell ref="A4:N4"/>
    <mergeCell ref="A5:N5"/>
  </mergeCells>
  <pageMargins left="0.7" right="0.7" top="0.75" bottom="0.75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SERGEI</dc:creator>
  <cp:lastModifiedBy>admin</cp:lastModifiedBy>
  <cp:lastPrinted>2023-10-13T10:11:44Z</cp:lastPrinted>
  <dcterms:created xsi:type="dcterms:W3CDTF">2023-10-13T10:03:42Z</dcterms:created>
  <dcterms:modified xsi:type="dcterms:W3CDTF">2026-06-10T12:40:42Z</dcterms:modified>
</cp:coreProperties>
</file>