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815" windowHeight="11685"/>
  </bookViews>
  <sheets>
    <sheet name="Лист3" sheetId="3" r:id="rId1"/>
  </sheets>
  <definedNames>
    <definedName name="_xlnm.Print_Area" localSheetId="0">Лист3!$A$1:$Q$20</definedName>
  </definedNames>
  <calcPr calcId="152511" fullPrecision="0"/>
</workbook>
</file>

<file path=xl/calcChain.xml><?xml version="1.0" encoding="utf-8"?>
<calcChain xmlns="http://schemas.openxmlformats.org/spreadsheetml/2006/main">
  <c r="Q11" i="3" l="1"/>
  <c r="Q10" i="3"/>
  <c r="L10" i="3" l="1"/>
  <c r="V19" i="3" l="1"/>
  <c r="T10" i="3" l="1"/>
  <c r="S10" i="3"/>
  <c r="U10" i="3"/>
  <c r="S11" i="3" l="1"/>
  <c r="U11" i="3"/>
  <c r="T11" i="3"/>
  <c r="M10" i="3" l="1"/>
  <c r="S20" i="3" l="1"/>
  <c r="N10" i="3" l="1"/>
</calcChain>
</file>

<file path=xl/sharedStrings.xml><?xml version="1.0" encoding="utf-8"?>
<sst xmlns="http://schemas.openxmlformats.org/spreadsheetml/2006/main" count="36" uniqueCount="32">
  <si>
    <t>Расчет начальной (максимальной) цены контракта</t>
  </si>
  <si>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</si>
  <si>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</si>
  <si>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</si>
  <si>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</si>
  <si>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</si>
  <si>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</si>
  <si>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</si>
  <si>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</si>
  <si>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</si>
  <si>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</si>
  <si>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</si>
  <si>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</si>
  <si>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Бумага для офисной техники SVETOCOPY A3</t>
  </si>
  <si>
    <t>шт.</t>
  </si>
  <si>
    <t>Бумага для офисной техники SVETOCOPY (A3, 80 г, 146%CIE) СПб пачка 500 л.</t>
  </si>
  <si>
    <t>Итого (тыс.руб.)</t>
  </si>
  <si>
    <t xml:space="preserve">Дата подготовки обоснования НМЦК:          </t>
  </si>
  <si>
    <t>Заместитель директора по АХР</t>
  </si>
  <si>
    <t>(подпись)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</si>
  <si>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</si>
  <si>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</si>
  <si>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</si>
  <si>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</si>
  <si>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</si>
  <si>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</si>
  <si>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</si>
  <si>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 xml:space="preserve">предельная цена  по Приложению №2 к ППр СПб №489
</t>
  </si>
  <si>
    <t>Датчик прохода на рамку МТД - КА</t>
  </si>
  <si>
    <t>26.51.82.190</t>
  </si>
  <si>
    <t>Датчик прохода для замены в металлодетекторе</t>
  </si>
  <si>
    <r>
      <t>Начальная (максимальная) цена контракта (начальная цена единицы товара, работы, услуги) определена и
обоснована в соответствии с требованиями:
- статьи 22 Федерального закона от 05.04.2013 N 44-ФЗ "О контрактной системе в сфере закупок товаров, работ,
услуг для обеспечения государственных и муниципальных нужд";
- подп. в) п. 7 Постановление Правительства РФ от 23.12.2024 N 1875 "О мерах по предоставлению
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
№ 1875);
- методических рекомендаций по применению методов определения начальной (максимальной) цены
контракта, цены контракта, заключаемого с единственным поставщиком (подрядчиком, исполнителем), утвержденных
приказом Министерства экономического развития Российской Федерации от 02.10.2013 № 567, посредством
применения следующего метода или нескольких следующих методов:
1) метод сопоставимых рыночных цен (анализ рынка)
Во исполнение подп. «в» пункта 7 Постановления № 1875, с учетом информационного письма Минфина России
от 31.01.2025 N 24-01-06/8697 "О применении положений постановления Правительства Российской Федерации от 23
декабря 2024 г. N 1875 "О мерах по предоставлению национального режима при осуществлении закупок товаров, работ,
услуг для обеспечения государственных и муниципальных нужд, закупок товаров, работ, услуг отдельными видами
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
_</t>
    </r>
    <r>
      <rPr>
        <b/>
        <sz val="8"/>
        <color theme="1"/>
        <rFont val="Times New Roman"/>
        <family val="1"/>
        <charset val="204"/>
      </rPr>
      <t>(1)</t>
    </r>
    <r>
      <rPr>
        <sz val="8"/>
        <color theme="1"/>
        <rFont val="Times New Roman"/>
        <family val="1"/>
        <charset val="204"/>
      </rPr>
      <t>_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
_</t>
    </r>
    <r>
      <rPr>
        <b/>
        <sz val="8"/>
        <color theme="1"/>
        <rFont val="Times New Roman"/>
        <family val="1"/>
        <charset val="204"/>
      </rPr>
      <t>(1)</t>
    </r>
    <r>
      <rPr>
        <sz val="8"/>
        <color theme="1"/>
        <rFont val="Times New Roman"/>
        <family val="1"/>
        <charset val="204"/>
      </rPr>
      <t>_ запрос(-ов) (исх. от б/н от 09.04.2026);
б) на официальном сайте единой информационной системы в реестре контрактов, заключенных заказчиками,
установлено (найдена информация) и направлено _(0)_ запросов поставщикам, которые осуществляют
поставку происходящих из государств - членов Евразийского экономического союза товаров, идентичных товарам,
планируемым к закупке (при их отсутствии - однородных товаров) (исх. от _____ № ____; … … …; исх. от _____ №
____; … … …; исх. от _____ № ____; … … …).
Заказчиком от субъектов деятельности в сфере промышленности, информация о которых включена в
государственную информационную систему промышленности, и от поставщиков, которые осуществляют поставку
происходящих из государств - членов Евразийского экономического союза товаров, идентичных товарам, планируемым
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
третьим подпункта "в" пункта 7 Постановления N 1875, заказчик применяет метод сопоставимых рыночных цен
(анализа рынка) в соответствии с положениями статьи 22 Закона N 44-ФЗ без учета такой информации и использует
иную предусмотренную частью 5 статьи 22 Закона N 44-ФЗ информацию о ценах.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</si>
</sst>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0.000"/>
    <numFmt numFmtId="166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66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9" fontId="3" fillId="2" borderId="6" xfId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166" fontId="6" fillId="2" borderId="6" xfId="0" applyNumberFormat="1" applyFont="1" applyFill="1" applyBorder="1" applyAlignment="1">
      <alignment vertical="center"/>
    </xf>
    <xf numFmtId="2" fontId="5" fillId="0" borderId="0" xfId="0" applyNumberFormat="1" applyFont="1"/>
    <xf numFmtId="0" fontId="3" fillId="2" borderId="6" xfId="0" applyFont="1" applyFill="1" applyBorder="1" applyAlignment="1"/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165" fontId="6" fillId="2" borderId="7" xfId="0" applyNumberFormat="1" applyFont="1" applyFill="1" applyBorder="1"/>
    <xf numFmtId="0" fontId="5" fillId="0" borderId="0" xfId="0" applyFont="1" applyFill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2" fontId="4" fillId="2" borderId="5" xfId="0" applyNumberFormat="1" applyFont="1" applyFill="1" applyBorder="1" applyAlignment="1"/>
    <xf numFmtId="2" fontId="4" fillId="2" borderId="6" xfId="0" applyNumberFormat="1" applyFont="1" applyFill="1" applyBorder="1" applyAlignment="1">
      <alignment horizontal="center" vertical="center" wrapText="1" shrinkToFit="1"/>
    </xf>
    <xf numFmtId="2" fontId="5" fillId="2" borderId="0" xfId="0" applyNumberFormat="1" applyFont="1" applyFill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10" fillId="2" borderId="6" xfId="0" applyFont="1" applyFill="1" applyBorder="1" applyAlignment="1">
      <alignment vertical="center" wrapText="1"/>
    </xf>
    <xf numFmtId="164" fontId="10" fillId="2" borderId="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view="pageBreakPreview" topLeftCell="A5" zoomScaleNormal="100" zoomScaleSheetLayoutView="100" workbookViewId="0">
      <selection activeCell="A6" sqref="A6:Q6"/>
    </sheetView>
  </sheetViews>
  <sheetFormatPr defaultRowHeight="15" x14ac:dyDescent="0.25"/>
  <cols>
    <col min="1" max="1" width="8.85546875" style="7" customWidth="1"/>
    <col min="2" max="2" width="28.5703125" style="7" customWidth="1"/>
    <col min="3" max="5" width="6.42578125" style="7" hidden="1" customWidth="1"/>
    <col min="6" max="6" width="0" style="7" hidden="1" customWidth="1"/>
    <col min="7" max="7" width="10" style="7" customWidth="1"/>
    <col min="8" max="8" width="9.140625" style="7"/>
    <col min="9" max="11" width="9.140625" style="8"/>
    <col min="12" max="13" width="9.140625" style="9" customWidth="1"/>
    <col min="14" max="15" width="9.140625" style="9"/>
    <col min="16" max="16" width="9.140625" style="7" customWidth="1"/>
    <col min="17" max="17" width="23.28515625" style="33" customWidth="1"/>
    <col min="18" max="18" width="17.85546875" style="27" customWidth="1"/>
    <col min="19" max="22" width="10.42578125" style="7" bestFit="1" customWidth="1"/>
    <col min="23" max="23" width="11.28515625" style="7" customWidth="1"/>
    <col min="24" max="16384" width="9.140625" style="7"/>
  </cols>
  <sheetData>
    <row r="1" spans="1:23" ht="15.75" customHeight="1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23" x14ac:dyDescent="0.25">
      <c r="A2" s="52" t="s">
        <v>30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U2" s="49"/>
    </row>
    <row r="3" spans="1:23" x14ac:dyDescent="0.25">
      <c r="A3" s="53" t="s">
        <v>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U3" s="49"/>
    </row>
    <row r="4" spans="1:23" ht="32.25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U4" s="11"/>
    </row>
    <row r="5" spans="1:23" x14ac:dyDescent="0.25">
      <c r="A5" s="50" t="s">
        <v>2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U5" s="11"/>
    </row>
    <row r="6" spans="1:23" ht="399" customHeight="1" x14ac:dyDescent="0.25">
      <c r="A6" s="55" t="s">
        <v>31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T6" s="13"/>
      <c r="U6" s="13"/>
      <c r="V6" s="13"/>
      <c r="W6" s="18"/>
    </row>
    <row r="7" spans="1:23" x14ac:dyDescent="0.25">
      <c r="A7" s="56" t="s">
        <v>3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8"/>
      <c r="P7" s="20">
        <v>1</v>
      </c>
      <c r="Q7" s="31"/>
      <c r="U7" s="11"/>
    </row>
    <row r="8" spans="1:23" ht="127.5" x14ac:dyDescent="0.25">
      <c r="A8" s="1" t="s">
        <v>4</v>
      </c>
      <c r="B8" s="2" t="s">
        <v>5</v>
      </c>
      <c r="C8" s="3" t="s">
        <v>5</v>
      </c>
      <c r="D8" s="1" t="s">
        <v>4</v>
      </c>
      <c r="E8" s="4" t="s">
        <v>6</v>
      </c>
      <c r="F8" s="4" t="s">
        <v>7</v>
      </c>
      <c r="G8" s="4" t="s">
        <v>26</v>
      </c>
      <c r="H8" s="4" t="s">
        <v>6</v>
      </c>
      <c r="I8" s="4" t="s">
        <v>21</v>
      </c>
      <c r="J8" s="4" t="s">
        <v>22</v>
      </c>
      <c r="K8" s="4" t="s">
        <v>23</v>
      </c>
      <c r="L8" s="4" t="s">
        <v>8</v>
      </c>
      <c r="M8" s="5" t="s">
        <v>9</v>
      </c>
      <c r="N8" s="6" t="s">
        <v>10</v>
      </c>
      <c r="O8" s="4" t="s">
        <v>11</v>
      </c>
      <c r="P8" s="4" t="s">
        <v>27</v>
      </c>
      <c r="Q8" s="32" t="s">
        <v>12</v>
      </c>
      <c r="U8" s="11"/>
    </row>
    <row r="9" spans="1:23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2">
        <v>17</v>
      </c>
      <c r="S9" s="17"/>
      <c r="T9" s="17"/>
      <c r="U9" s="11"/>
      <c r="V9" s="17"/>
      <c r="W9" s="17"/>
    </row>
    <row r="10" spans="1:23" ht="49.5" customHeight="1" x14ac:dyDescent="0.25">
      <c r="A10" s="21">
        <v>1</v>
      </c>
      <c r="B10" s="47" t="s">
        <v>28</v>
      </c>
      <c r="C10" s="22" t="s">
        <v>13</v>
      </c>
      <c r="D10" s="23">
        <v>1</v>
      </c>
      <c r="E10" s="24" t="s">
        <v>14</v>
      </c>
      <c r="F10" s="25" t="s">
        <v>15</v>
      </c>
      <c r="G10" s="24" t="s">
        <v>29</v>
      </c>
      <c r="H10" s="24" t="s">
        <v>14</v>
      </c>
      <c r="I10" s="48">
        <v>6500</v>
      </c>
      <c r="J10" s="48">
        <v>6300</v>
      </c>
      <c r="K10" s="48">
        <v>6187.5</v>
      </c>
      <c r="L10" s="13">
        <f>SUM(I10:K10)/3</f>
        <v>6329.17</v>
      </c>
      <c r="M10" s="14">
        <f>STDEV(I10:K10)</f>
        <v>158.28</v>
      </c>
      <c r="N10" s="15">
        <f>M10/L10</f>
        <v>0.03</v>
      </c>
      <c r="O10" s="16">
        <v>4</v>
      </c>
      <c r="P10" s="48">
        <v>6187.5</v>
      </c>
      <c r="Q10" s="48">
        <f>P10*O10</f>
        <v>24750</v>
      </c>
      <c r="S10" s="19">
        <f>O10*I10</f>
        <v>26000</v>
      </c>
      <c r="T10" s="19">
        <f>O10*J10</f>
        <v>25200</v>
      </c>
      <c r="U10" s="19">
        <f>O10*K10</f>
        <v>24750</v>
      </c>
      <c r="V10" s="19"/>
      <c r="W10" s="19"/>
    </row>
    <row r="11" spans="1:23" x14ac:dyDescent="0.25">
      <c r="A11" s="59" t="s">
        <v>16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1"/>
      <c r="Q11" s="48">
        <f>Q10</f>
        <v>24750</v>
      </c>
      <c r="S11" s="19">
        <f>SUM(S10:S10)</f>
        <v>26000</v>
      </c>
      <c r="T11" s="19">
        <f>SUM(T10:T10)</f>
        <v>25200</v>
      </c>
      <c r="U11" s="19">
        <f>SUM(U10:U10)</f>
        <v>24750</v>
      </c>
      <c r="V11" s="19"/>
      <c r="W11" s="19"/>
    </row>
    <row r="12" spans="1:23" ht="15" customHeight="1" x14ac:dyDescent="0.25">
      <c r="A12" s="62" t="s">
        <v>25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34"/>
    </row>
    <row r="13" spans="1:23" x14ac:dyDescent="0.2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34"/>
    </row>
    <row r="14" spans="1:23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34"/>
    </row>
    <row r="15" spans="1:23" ht="12.75" customHeigh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34"/>
    </row>
    <row r="16" spans="1:23" hidden="1" x14ac:dyDescent="0.2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34"/>
    </row>
    <row r="17" spans="1:22" hidden="1" x14ac:dyDescent="0.25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34"/>
    </row>
    <row r="18" spans="1:22" ht="15.75" customHeight="1" x14ac:dyDescent="0.25">
      <c r="A18" s="64" t="s">
        <v>17</v>
      </c>
      <c r="B18" s="64"/>
      <c r="C18" s="64"/>
      <c r="D18" s="64"/>
      <c r="E18" s="64"/>
      <c r="F18" s="64"/>
      <c r="G18" s="46"/>
      <c r="H18" s="35"/>
      <c r="I18" s="36"/>
      <c r="J18" s="36"/>
      <c r="K18" s="36"/>
      <c r="L18" s="37"/>
      <c r="M18" s="37"/>
      <c r="N18" s="37"/>
      <c r="O18" s="37"/>
      <c r="P18" s="38"/>
      <c r="Q18" s="39"/>
      <c r="R18" s="34"/>
    </row>
    <row r="19" spans="1:22" ht="15.75" customHeight="1" x14ac:dyDescent="0.25">
      <c r="A19" s="65" t="s">
        <v>18</v>
      </c>
      <c r="B19" s="65"/>
      <c r="C19" s="65"/>
      <c r="D19" s="35"/>
      <c r="E19" s="35"/>
      <c r="F19" s="30"/>
      <c r="G19" s="45"/>
      <c r="H19" s="28"/>
      <c r="I19" s="40"/>
      <c r="J19" s="41"/>
      <c r="K19" s="29"/>
      <c r="L19" s="42"/>
      <c r="M19" s="42"/>
      <c r="N19" s="37"/>
      <c r="O19" s="37"/>
      <c r="P19" s="38"/>
      <c r="Q19" s="39"/>
      <c r="R19" s="34"/>
      <c r="V19" s="26">
        <f>ROUND((SUM(V15:V18)),1)</f>
        <v>0</v>
      </c>
    </row>
    <row r="20" spans="1:22" x14ac:dyDescent="0.25">
      <c r="A20" s="38"/>
      <c r="B20" s="37"/>
      <c r="C20" s="43"/>
      <c r="D20" s="43"/>
      <c r="E20" s="38"/>
      <c r="F20" s="44" t="s">
        <v>19</v>
      </c>
      <c r="G20" s="44"/>
      <c r="H20" s="44"/>
      <c r="I20" s="10"/>
      <c r="J20" s="10"/>
      <c r="K20" s="50" t="s">
        <v>20</v>
      </c>
      <c r="L20" s="50"/>
      <c r="M20" s="50"/>
      <c r="N20" s="37"/>
      <c r="O20" s="37"/>
      <c r="P20" s="38"/>
      <c r="Q20" s="39"/>
      <c r="R20" s="34"/>
      <c r="S20" s="7">
        <f>ROUND((SUM(S12:S19)/1000),1)</f>
        <v>0</v>
      </c>
    </row>
  </sheetData>
  <mergeCells count="13">
    <mergeCell ref="U2:U3"/>
    <mergeCell ref="K20:M20"/>
    <mergeCell ref="A1:Q1"/>
    <mergeCell ref="A2:Q2"/>
    <mergeCell ref="A3:Q3"/>
    <mergeCell ref="A4:Q4"/>
    <mergeCell ref="A5:Q5"/>
    <mergeCell ref="A6:Q6"/>
    <mergeCell ref="A7:O7"/>
    <mergeCell ref="A11:P11"/>
    <mergeCell ref="A12:Q17"/>
    <mergeCell ref="A18:F18"/>
    <mergeCell ref="A19:C19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2026-06-02T09:44:21Z</dcterms:modified>
</cp:coreProperties>
</file>