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C:\Users\Владимир\YandexDisk-zakazPrim\2026 закупки\225\225 Огнезащитная обработка\"/>
    </mc:Choice>
  </mc:AlternateContent>
  <bookViews>
    <workbookView xWindow="-110" yWindow="-110" windowWidth="19420" windowHeight="10420"/>
  </bookViews>
  <sheets>
    <sheet name="2025" sheetId="4" r:id="rId1"/>
  </sheets>
  <definedNames>
    <definedName name="_xlnm.Print_Area" localSheetId="0">'2025'!$A$2:$O$11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 i="4" l="1"/>
  <c r="O5" i="4" l="1"/>
  <c r="Q5" i="4"/>
  <c r="K5" i="4"/>
  <c r="H6" i="4" l="1"/>
  <c r="M5" i="4"/>
  <c r="N5" i="4" s="1"/>
  <c r="S3" i="4"/>
  <c r="J5" i="4" l="1"/>
  <c r="O6" i="4" l="1"/>
  <c r="J6" i="4"/>
  <c r="G7" i="4" l="1"/>
  <c r="Q7" i="4"/>
  <c r="Q8" i="4" s="1"/>
  <c r="Q6" i="4" s="1"/>
</calcChain>
</file>

<file path=xl/sharedStrings.xml><?xml version="1.0" encoding="utf-8"?>
<sst xmlns="http://schemas.openxmlformats.org/spreadsheetml/2006/main" count="26" uniqueCount="26">
  <si>
    <t>№ п/п</t>
  </si>
  <si>
    <t>Наименование товара</t>
  </si>
  <si>
    <t>Ед. изм.</t>
  </si>
  <si>
    <t>Кол-во</t>
  </si>
  <si>
    <t>Ценовое предложение №1, руб.</t>
  </si>
  <si>
    <t>Ценовое предложение №2, руб.</t>
  </si>
  <si>
    <t>Ценовое предложение №3, руб.</t>
  </si>
  <si>
    <t>Средняя цена</t>
  </si>
  <si>
    <t xml:space="preserve">Среднее квадратичное отклонение </t>
  </si>
  <si>
    <t>Коэффициент вариации</t>
  </si>
  <si>
    <t>Стоимость (руб.)</t>
  </si>
  <si>
    <t>Источник финансирования</t>
  </si>
  <si>
    <t>ОСГУ</t>
  </si>
  <si>
    <t>Кузьмишко Е.А.</t>
  </si>
  <si>
    <t xml:space="preserve">Начальная максимальная цена контракта составляет </t>
  </si>
  <si>
    <t>Заявку составил</t>
  </si>
  <si>
    <t>НМЦК</t>
  </si>
  <si>
    <t>Минимальная цена</t>
  </si>
  <si>
    <t>УТВЕРЖДЕНО                                                                          Директор СПб ГП ПОУ "Техникум "Приморский"                                            __________________ А. В. Горохов</t>
  </si>
  <si>
    <t>Еремин А.Ю.</t>
  </si>
  <si>
    <t>субсидии на госзадание</t>
  </si>
  <si>
    <t>м2</t>
  </si>
  <si>
    <t>Услуги по огнезащитной обработке деревянных конструкций</t>
  </si>
  <si>
    <t xml:space="preserve">РАСЧЕТ НАЧАЛЬНОЙ (МАКСИМАЛЬНОЙ) ЦЕНЫ КОНТРАКТА
Расчет начальной (максимальной) цены контракта произведен методом сопоставимых рыночных цен (анализа рынка) на основании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Минэкономразвития России от 2 октября 2013 г. № 567, с учетом НДС и расходов на перевозку, доставку, погрузо-разгрузочные работы, переноску к местам складирования, страхование, уплату таможенных пошлин, налогов, сборов и других обязательных платежей.
Заказчиком был направлен запрос № 333 от 27.05.2026 пяти организациям для определения начальной (максимальной) цены контракта и получены следующие коммерческие предложения.
Реквизиты полученных предложений:
Коммерческое предложение вх. № 911 от  01.06.2026; 
Коммерческое предложение вх. № 912 от  01.06.2026; 
Коммерческое предложение вх. № 913 от  01.06.2026; 
</t>
  </si>
  <si>
    <t>(сто тридцать пять тысяч семьсот девяносто семь рублей 90 копеексорок девять тысяч пятьсот рублей 00 копеек)</t>
  </si>
  <si>
    <t>Оказание услуг по огнезащитной обработке деревянных конструукций для нужд СПб ГБПОУ «Техникум «Приморский» в 2026 году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</si>
</sst>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5" x14ac:knownFonts="1">
    <font>
      <sz val="11"/>
      <color theme="1"/>
      <name val="Calibri"/>
      <family val="2"/>
      <charset val="204"/>
      <scheme val="minor"/>
    </font>
    <font>
      <sz val="10"/>
      <name val="Times New Roman"/>
      <family val="1"/>
      <charset val="204"/>
    </font>
    <font>
      <sz val="11"/>
      <name val="Times New Roman"/>
      <family val="1"/>
      <charset val="204"/>
    </font>
    <font>
      <b/>
      <sz val="10"/>
      <name val="Times New Roman"/>
      <family val="1"/>
      <charset val="204"/>
    </font>
    <font>
      <b/>
      <sz val="11"/>
      <name val="Times New Roman"/>
      <family val="1"/>
      <charset val="20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39">
    <xf numFmtId="0" fontId="0" fillId="0" borderId="0" xfId="0"/>
    <xf numFmtId="0" fontId="1" fillId="0" borderId="0" xfId="0" applyFont="1" applyFill="1"/>
    <xf numFmtId="0" fontId="1" fillId="0" borderId="0" xfId="0" applyFont="1" applyFill="1" applyAlignment="1">
      <alignment vertical="top" wrapText="1"/>
    </xf>
    <xf numFmtId="0" fontId="1" fillId="0" borderId="0" xfId="0" applyFont="1" applyFill="1" applyAlignment="1">
      <alignment horizontal="center" vertical="center"/>
    </xf>
    <xf numFmtId="2" fontId="1" fillId="0" borderId="0" xfId="0" applyNumberFormat="1" applyFont="1" applyFill="1" applyAlignment="1">
      <alignment horizontal="left" vertical="top" wrapText="1"/>
    </xf>
    <xf numFmtId="2" fontId="1" fillId="0" borderId="0" xfId="0" applyNumberFormat="1" applyFont="1" applyFill="1" applyAlignment="1">
      <alignment horizontal="left" wrapText="1"/>
    </xf>
    <xf numFmtId="0" fontId="2" fillId="0" borderId="0" xfId="0" applyFont="1" applyFill="1"/>
    <xf numFmtId="0" fontId="2" fillId="0" borderId="0" xfId="0" applyFont="1" applyFill="1" applyAlignment="1">
      <alignment horizontal="center" vertical="top" wrapText="1"/>
    </xf>
    <xf numFmtId="0" fontId="2" fillId="0" borderId="0" xfId="0" applyFont="1" applyFill="1" applyAlignment="1">
      <alignment horizontal="justify" vertical="top" wrapText="1"/>
    </xf>
    <xf numFmtId="0" fontId="2" fillId="0" borderId="0" xfId="0" applyFont="1" applyFill="1" applyAlignment="1">
      <alignment horizontal="left" vertical="top" wrapText="1"/>
    </xf>
    <xf numFmtId="0" fontId="1" fillId="0" borderId="1" xfId="0" applyFont="1" applyFill="1" applyBorder="1" applyAlignment="1">
      <alignment vertical="top" wrapText="1"/>
    </xf>
    <xf numFmtId="0" fontId="1" fillId="0" borderId="1" xfId="0" applyFont="1" applyFill="1" applyBorder="1" applyAlignment="1">
      <alignment horizontal="center" vertical="top" wrapText="1"/>
    </xf>
    <xf numFmtId="0" fontId="1" fillId="0" borderId="0" xfId="0" applyFont="1" applyFill="1" applyAlignment="1">
      <alignment horizontal="center" vertical="top" wrapText="1"/>
    </xf>
    <xf numFmtId="4" fontId="1" fillId="0" borderId="1" xfId="0" applyNumberFormat="1" applyFont="1" applyFill="1" applyBorder="1" applyAlignment="1">
      <alignment vertical="top" wrapText="1"/>
    </xf>
    <xf numFmtId="4" fontId="1" fillId="0" borderId="5" xfId="0" applyNumberFormat="1" applyFont="1" applyFill="1" applyBorder="1" applyAlignment="1">
      <alignment vertical="top" wrapText="1"/>
    </xf>
    <xf numFmtId="4" fontId="1" fillId="0" borderId="3" xfId="0" applyNumberFormat="1" applyFont="1" applyFill="1" applyBorder="1" applyAlignment="1">
      <alignment vertical="top" wrapText="1"/>
    </xf>
    <xf numFmtId="4" fontId="1" fillId="0" borderId="1" xfId="0" applyNumberFormat="1" applyFont="1" applyFill="1" applyBorder="1" applyAlignment="1">
      <alignment vertical="top"/>
    </xf>
    <xf numFmtId="4" fontId="1" fillId="0" borderId="0" xfId="0" applyNumberFormat="1" applyFont="1" applyFill="1" applyAlignment="1">
      <alignment vertical="top"/>
    </xf>
    <xf numFmtId="4" fontId="1" fillId="0" borderId="0" xfId="0" applyNumberFormat="1" applyFont="1" applyFill="1" applyAlignment="1">
      <alignment horizontal="center" vertical="top"/>
    </xf>
    <xf numFmtId="4" fontId="2" fillId="0" borderId="0" xfId="0" applyNumberFormat="1" applyFont="1" applyFill="1"/>
    <xf numFmtId="0" fontId="1" fillId="0" borderId="0" xfId="0" applyFont="1" applyFill="1" applyAlignment="1">
      <alignment horizontal="left" wrapText="1"/>
    </xf>
    <xf numFmtId="4" fontId="1" fillId="0" borderId="0" xfId="0" applyNumberFormat="1" applyFont="1" applyFill="1"/>
    <xf numFmtId="2" fontId="1" fillId="0" borderId="0" xfId="0" applyNumberFormat="1" applyFont="1" applyFill="1"/>
    <xf numFmtId="4" fontId="1" fillId="0" borderId="0" xfId="0" applyNumberFormat="1" applyFont="1" applyFill="1" applyAlignment="1">
      <alignment horizontal="left"/>
    </xf>
    <xf numFmtId="164" fontId="1" fillId="0" borderId="0" xfId="0" applyNumberFormat="1" applyFont="1" applyFill="1" applyAlignment="1">
      <alignment horizontal="center" vertical="center"/>
    </xf>
    <xf numFmtId="164" fontId="1" fillId="0" borderId="0" xfId="0" applyNumberFormat="1" applyFont="1" applyFill="1"/>
    <xf numFmtId="4" fontId="1" fillId="0" borderId="0" xfId="0" applyNumberFormat="1" applyFont="1" applyFill="1" applyAlignment="1">
      <alignment horizontal="center" vertical="center"/>
    </xf>
    <xf numFmtId="164" fontId="1" fillId="0" borderId="0" xfId="0" applyNumberFormat="1" applyFont="1" applyFill="1" applyAlignment="1">
      <alignment horizontal="left" vertical="center"/>
    </xf>
    <xf numFmtId="0" fontId="1" fillId="0" borderId="0" xfId="0" applyFont="1" applyFill="1" applyAlignment="1">
      <alignment horizontal="left"/>
    </xf>
    <xf numFmtId="0" fontId="1" fillId="0" borderId="0" xfId="0" applyFont="1" applyFill="1" applyAlignment="1">
      <alignment wrapText="1"/>
    </xf>
    <xf numFmtId="0" fontId="3" fillId="0" borderId="1" xfId="0" applyFont="1" applyFill="1" applyBorder="1" applyAlignment="1">
      <alignment horizontal="center" vertical="top" wrapText="1"/>
    </xf>
    <xf numFmtId="0" fontId="3" fillId="0" borderId="4" xfId="0" applyFont="1" applyFill="1" applyBorder="1" applyAlignment="1">
      <alignment horizontal="center" vertical="top" wrapText="1"/>
    </xf>
    <xf numFmtId="0" fontId="1" fillId="0" borderId="4" xfId="0" applyFont="1" applyFill="1" applyBorder="1" applyAlignment="1">
      <alignment horizontal="center" vertical="top" wrapText="1"/>
    </xf>
    <xf numFmtId="0" fontId="1" fillId="0" borderId="5" xfId="0" applyFont="1" applyFill="1" applyBorder="1" applyAlignment="1">
      <alignment horizontal="center" vertical="top"/>
    </xf>
    <xf numFmtId="0" fontId="4" fillId="0" borderId="0" xfId="0" applyFont="1" applyFill="1" applyAlignment="1">
      <alignment horizontal="center" vertical="top" wrapText="1"/>
    </xf>
    <xf numFmtId="0" fontId="2" fillId="0" borderId="2" xfId="0" applyFont="1" applyFill="1" applyBorder="1" applyAlignment="1">
      <alignment horizontal="justify" vertical="top" wrapText="1"/>
    </xf>
    <xf numFmtId="2" fontId="1" fillId="0" borderId="0" xfId="0" applyNumberFormat="1" applyFont="1" applyFill="1" applyAlignment="1">
      <alignment horizontal="left" vertical="top" wrapText="1"/>
    </xf>
    <xf numFmtId="0" fontId="0" fillId="0" borderId="0" xfId="0" applyAlignment="1">
      <alignment horizontal="left" vertical="top" wrapText="1"/>
    </xf>
    <xf numFmtId="4" fontId="1" fillId="0" borderId="1" xfId="0" applyNumberFormat="1" applyFont="1" applyFill="1" applyBorder="1" applyAlignment="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5"/>
  <sheetViews>
    <sheetView tabSelected="1" zoomScale="85" zoomScaleNormal="85" workbookViewId="0">
      <selection activeCell="A3" sqref="A3:O3"/>
    </sheetView>
  </sheetViews>
  <sheetFormatPr defaultColWidth="8.81640625" defaultRowHeight="81.650000000000006" customHeight="1" x14ac:dyDescent="0.3"/>
  <cols>
    <col min="1" max="1" width="3.54296875" style="1" customWidth="1"/>
    <col min="2" max="2" width="29" style="2" customWidth="1"/>
    <col min="3" max="3" width="5.54296875" style="3" customWidth="1"/>
    <col min="4" max="4" width="7.26953125" style="3" customWidth="1"/>
    <col min="5" max="5" width="13.7265625" style="1" customWidth="1"/>
    <col min="6" max="6" width="9.54296875" style="1" hidden="1" customWidth="1"/>
    <col min="7" max="7" width="10.54296875" style="1" customWidth="1"/>
    <col min="8" max="8" width="1.6328125" style="1" hidden="1" customWidth="1"/>
    <col min="9" max="9" width="13.81640625" style="1" customWidth="1"/>
    <col min="10" max="10" width="9" style="1" hidden="1" customWidth="1"/>
    <col min="11" max="11" width="8.81640625" style="22" customWidth="1"/>
    <col min="12" max="12" width="11.81640625" style="22" customWidth="1"/>
    <col min="13" max="13" width="12.26953125" style="22" customWidth="1"/>
    <col min="14" max="14" width="12.453125" style="22" customWidth="1"/>
    <col min="15" max="15" width="9.90625" style="1" customWidth="1"/>
    <col min="16" max="17" width="11.1796875" style="1" hidden="1" customWidth="1"/>
    <col min="18" max="18" width="16.26953125" style="1" customWidth="1"/>
    <col min="19" max="19" width="11.54296875" style="6" hidden="1" customWidth="1"/>
    <col min="20" max="20" width="10" style="6" bestFit="1" customWidth="1"/>
    <col min="21" max="21" width="10.26953125" style="6" customWidth="1"/>
    <col min="22" max="22" width="9.7265625" style="6" bestFit="1" customWidth="1"/>
    <col min="23" max="23" width="9.81640625" style="6" customWidth="1"/>
    <col min="24" max="16384" width="8.81640625" style="6"/>
  </cols>
  <sheetData>
    <row r="1" spans="1:20" ht="66.5" customHeight="1" x14ac:dyDescent="0.3">
      <c r="K1" s="4"/>
      <c r="L1" s="4"/>
      <c r="M1" s="36" t="s">
        <v>18</v>
      </c>
      <c r="N1" s="37"/>
      <c r="O1" s="37"/>
      <c r="P1" s="5"/>
      <c r="Q1" s="5"/>
    </row>
    <row r="2" spans="1:20" ht="29" customHeight="1" x14ac:dyDescent="0.3">
      <c r="A2" s="34" t="s">
        <v>25</v>
      </c>
      <c r="B2" s="34"/>
      <c r="C2" s="34"/>
      <c r="D2" s="34"/>
      <c r="E2" s="34"/>
      <c r="F2" s="34"/>
      <c r="G2" s="34"/>
      <c r="H2" s="34"/>
      <c r="I2" s="34"/>
      <c r="J2" s="34"/>
      <c r="K2" s="34"/>
      <c r="L2" s="34"/>
      <c r="M2" s="34"/>
      <c r="N2" s="34"/>
      <c r="O2" s="34"/>
      <c r="P2" s="7"/>
      <c r="Q2" s="7"/>
      <c r="R2" s="7"/>
    </row>
    <row r="3" spans="1:20" ht="170.5" customHeight="1" x14ac:dyDescent="0.3">
      <c r="A3" s="35" t="s">
        <v>23</v>
      </c>
      <c r="B3" s="35"/>
      <c r="C3" s="35"/>
      <c r="D3" s="35"/>
      <c r="E3" s="35"/>
      <c r="F3" s="35"/>
      <c r="G3" s="35"/>
      <c r="H3" s="35"/>
      <c r="I3" s="35"/>
      <c r="J3" s="35"/>
      <c r="K3" s="35"/>
      <c r="L3" s="35"/>
      <c r="M3" s="35"/>
      <c r="N3" s="35"/>
      <c r="O3" s="35"/>
      <c r="P3" s="8"/>
      <c r="Q3" s="8"/>
      <c r="R3" s="9"/>
      <c r="S3" s="6" t="e">
        <f>ROUND(#REF!/#REF!,2)</f>
        <v>#REF!</v>
      </c>
    </row>
    <row r="4" spans="1:20" ht="43" customHeight="1" x14ac:dyDescent="0.3">
      <c r="A4" s="11" t="s">
        <v>0</v>
      </c>
      <c r="B4" s="11" t="s">
        <v>1</v>
      </c>
      <c r="C4" s="11" t="s">
        <v>2</v>
      </c>
      <c r="D4" s="32" t="s">
        <v>3</v>
      </c>
      <c r="E4" s="30" t="s">
        <v>4</v>
      </c>
      <c r="F4" s="30"/>
      <c r="G4" s="30" t="s">
        <v>5</v>
      </c>
      <c r="H4" s="30"/>
      <c r="I4" s="31" t="s">
        <v>6</v>
      </c>
      <c r="J4" s="30"/>
      <c r="K4" s="11" t="s">
        <v>7</v>
      </c>
      <c r="L4" s="11" t="s">
        <v>17</v>
      </c>
      <c r="M4" s="11" t="s">
        <v>8</v>
      </c>
      <c r="N4" s="11" t="s">
        <v>9</v>
      </c>
      <c r="O4" s="11" t="s">
        <v>10</v>
      </c>
      <c r="P4" s="2"/>
      <c r="Q4" s="2"/>
      <c r="R4" s="12"/>
    </row>
    <row r="5" spans="1:20" ht="40" customHeight="1" x14ac:dyDescent="0.3">
      <c r="A5" s="10">
        <v>1</v>
      </c>
      <c r="B5" s="10" t="s">
        <v>22</v>
      </c>
      <c r="C5" s="33" t="s">
        <v>21</v>
      </c>
      <c r="D5" s="11">
        <v>259.27999999999997</v>
      </c>
      <c r="E5" s="38">
        <v>551.48</v>
      </c>
      <c r="F5" s="13"/>
      <c r="G5" s="38">
        <v>537.08000000000004</v>
      </c>
      <c r="H5" s="14"/>
      <c r="I5" s="38">
        <v>523.75</v>
      </c>
      <c r="J5" s="15">
        <f>D5*I5</f>
        <v>135797.9</v>
      </c>
      <c r="K5" s="16">
        <f>ROUND(AVERAGE(E5,G5,I5),2)</f>
        <v>537.44000000000005</v>
      </c>
      <c r="L5" s="16">
        <f>MIN(E5,G5,I5)</f>
        <v>523.75</v>
      </c>
      <c r="M5" s="16">
        <f t="shared" ref="M5" si="0">SQRT(((E5-K5)^2 + (G5-K5)^2 + (I5-K5)^2)/2)</f>
        <v>13.868440791956401</v>
      </c>
      <c r="N5" s="16">
        <f>M5/K5*100</f>
        <v>2.5804630827546147</v>
      </c>
      <c r="O5" s="16">
        <f>ROUND(D5*L5,2)</f>
        <v>135797.9</v>
      </c>
      <c r="P5" s="17">
        <v>63</v>
      </c>
      <c r="Q5" s="17">
        <f>ROUND(D5*P5,2)</f>
        <v>16334.64</v>
      </c>
      <c r="R5" s="18"/>
      <c r="S5" s="19"/>
    </row>
    <row r="6" spans="1:20" ht="25.5" customHeight="1" x14ac:dyDescent="0.3">
      <c r="A6" s="20"/>
      <c r="B6" s="29"/>
      <c r="F6" s="21"/>
      <c r="H6" s="21">
        <f>SUM(H5:H5)</f>
        <v>0</v>
      </c>
      <c r="J6" s="21">
        <f>SUM(J5:J5)</f>
        <v>135797.9</v>
      </c>
      <c r="K6" s="18"/>
      <c r="L6" s="18"/>
      <c r="O6" s="21">
        <f>SUM(O5:O5)</f>
        <v>135797.9</v>
      </c>
      <c r="P6" s="21"/>
      <c r="Q6" s="21">
        <f>SUM(Q5:Q5)</f>
        <v>16334.64</v>
      </c>
      <c r="R6" s="21"/>
      <c r="S6" s="19"/>
    </row>
    <row r="7" spans="1:20" s="1" customFormat="1" ht="18.75" customHeight="1" x14ac:dyDescent="0.3">
      <c r="B7" s="1" t="s">
        <v>14</v>
      </c>
      <c r="G7" s="23">
        <f>O6</f>
        <v>135797.9</v>
      </c>
      <c r="I7" s="1" t="s">
        <v>24</v>
      </c>
      <c r="P7" s="1" t="s">
        <v>16</v>
      </c>
      <c r="Q7" s="21">
        <f>O6</f>
        <v>135797.9</v>
      </c>
    </row>
    <row r="8" spans="1:20" s="1" customFormat="1" ht="13" x14ac:dyDescent="0.3">
      <c r="A8" s="20"/>
      <c r="B8" s="20" t="s">
        <v>11</v>
      </c>
      <c r="C8" s="2"/>
      <c r="D8" s="2"/>
      <c r="E8" s="2"/>
      <c r="F8" s="26"/>
      <c r="G8" s="27" t="s">
        <v>20</v>
      </c>
      <c r="H8" s="24"/>
      <c r="I8" s="25"/>
      <c r="J8" s="25"/>
      <c r="N8" s="22"/>
      <c r="O8" s="22"/>
      <c r="P8" s="22"/>
      <c r="Q8" s="22" t="e">
        <f>#REF!/Q7</f>
        <v>#REF!</v>
      </c>
      <c r="R8" s="22"/>
    </row>
    <row r="9" spans="1:20" s="1" customFormat="1" ht="15" customHeight="1" x14ac:dyDescent="0.3">
      <c r="A9" s="20"/>
      <c r="B9" s="20" t="s">
        <v>12</v>
      </c>
      <c r="C9" s="2"/>
      <c r="D9" s="2"/>
      <c r="E9" s="2"/>
      <c r="F9" s="3"/>
      <c r="G9" s="28">
        <v>225</v>
      </c>
      <c r="N9" s="22"/>
      <c r="O9" s="22"/>
      <c r="P9" s="22"/>
      <c r="Q9" s="22"/>
      <c r="R9" s="22"/>
      <c r="T9" s="19"/>
    </row>
    <row r="10" spans="1:20" s="1" customFormat="1" ht="15.75" customHeight="1" x14ac:dyDescent="0.3">
      <c r="A10" s="20"/>
      <c r="B10" s="20" t="s">
        <v>15</v>
      </c>
      <c r="C10" s="2"/>
      <c r="D10" s="2"/>
      <c r="E10" s="2"/>
      <c r="F10" s="3"/>
      <c r="G10" s="1" t="s">
        <v>19</v>
      </c>
      <c r="H10" s="1" t="s">
        <v>13</v>
      </c>
      <c r="N10" s="22"/>
      <c r="O10" s="22"/>
      <c r="P10" s="22"/>
      <c r="Q10" s="22"/>
      <c r="R10" s="22"/>
      <c r="T10" s="19"/>
    </row>
    <row r="11" spans="1:20" s="1" customFormat="1" ht="17.25" customHeight="1" x14ac:dyDescent="0.3">
      <c r="A11" s="20"/>
      <c r="B11" s="20"/>
      <c r="C11" s="2"/>
      <c r="D11" s="2"/>
      <c r="E11" s="2"/>
      <c r="F11" s="3"/>
      <c r="N11" s="22"/>
      <c r="O11" s="22"/>
      <c r="P11" s="22"/>
      <c r="Q11" s="22"/>
      <c r="R11" s="22"/>
      <c r="T11" s="19"/>
    </row>
    <row r="12" spans="1:20" s="19" customFormat="1" ht="19.5" customHeight="1" x14ac:dyDescent="0.3">
      <c r="A12" s="1"/>
      <c r="B12" s="2"/>
      <c r="C12" s="3"/>
      <c r="D12" s="3"/>
      <c r="E12" s="1"/>
      <c r="F12" s="1"/>
      <c r="G12" s="1"/>
      <c r="H12" s="1"/>
      <c r="I12" s="1"/>
      <c r="J12" s="1"/>
      <c r="K12" s="22"/>
      <c r="L12" s="22"/>
      <c r="M12" s="22"/>
      <c r="N12" s="22"/>
      <c r="O12" s="1"/>
      <c r="P12" s="1"/>
      <c r="Q12" s="1"/>
      <c r="R12" s="1"/>
    </row>
    <row r="13" spans="1:20" s="19" customFormat="1" ht="81.650000000000006" customHeight="1" x14ac:dyDescent="0.3">
      <c r="A13" s="1"/>
      <c r="B13" s="2"/>
      <c r="C13" s="3"/>
      <c r="D13" s="3"/>
      <c r="E13" s="1"/>
      <c r="F13" s="1"/>
      <c r="G13" s="1"/>
      <c r="H13" s="1"/>
      <c r="I13" s="1"/>
      <c r="J13" s="1"/>
      <c r="K13" s="22"/>
      <c r="L13" s="22"/>
      <c r="M13" s="22"/>
      <c r="N13" s="22"/>
      <c r="O13" s="1"/>
      <c r="P13" s="1"/>
      <c r="Q13" s="1"/>
      <c r="R13" s="1"/>
    </row>
    <row r="14" spans="1:20" ht="81.650000000000006" customHeight="1" x14ac:dyDescent="0.3">
      <c r="T14" s="19"/>
    </row>
    <row r="15" spans="1:20" ht="81.650000000000006" customHeight="1" x14ac:dyDescent="0.3">
      <c r="T15" s="19"/>
    </row>
  </sheetData>
  <mergeCells count="3">
    <mergeCell ref="A2:O2"/>
    <mergeCell ref="A3:O3"/>
    <mergeCell ref="M1:O1"/>
  </mergeCells>
  <pageMargins left="0.7" right="0.46" top="0.42" bottom="0.3"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2025</vt:lpstr>
      <vt:lpstr>'2025'!Область_печати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Владимир</dc:creator>
  <cp:lastModifiedBy>Владимир</cp:lastModifiedBy>
  <cp:lastPrinted>2023-02-13T08:54:27Z</cp:lastPrinted>
  <dcterms:created xsi:type="dcterms:W3CDTF">2015-02-15T07:45:01Z</dcterms:created>
  <dcterms:modified xsi:type="dcterms:W3CDTF">2026-06-10T15:30:54Z</dcterms:modified>
</cp:coreProperties>
</file>