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ГОС ЗАКУПКИ\2026\В работе\прописи\"/>
    </mc:Choice>
  </mc:AlternateContent>
  <bookViews>
    <workbookView xWindow="0" yWindow="0" windowWidth="23040" windowHeight="9180"/>
  </bookViews>
  <sheets>
    <sheet name="Расчет НМЦК" sheetId="1" r:id="rId1"/>
  </sheets>
  <calcPr calcId="152511"/>
</workbook>
</file>

<file path=xl/calcChain.xml><?xml version="1.0" encoding="utf-8"?>
<calcChain xmlns="http://schemas.openxmlformats.org/spreadsheetml/2006/main">
  <c r="D5" i="1" l="1"/>
  <c r="F5" i="1"/>
  <c r="H5" i="1"/>
  <c r="J5" i="1"/>
  <c r="K5" i="1"/>
  <c r="N5" i="1" s="1"/>
  <c r="D6" i="1"/>
  <c r="F6" i="1"/>
  <c r="H6" i="1"/>
  <c r="J6" i="1"/>
  <c r="K6" i="1"/>
  <c r="N6" i="1" s="1"/>
  <c r="D7" i="1"/>
  <c r="F7" i="1"/>
  <c r="H7" i="1"/>
  <c r="J7" i="1"/>
  <c r="K7" i="1"/>
  <c r="N7" i="1" s="1"/>
  <c r="D8" i="1"/>
  <c r="F8" i="1"/>
  <c r="H8" i="1"/>
  <c r="J8" i="1"/>
  <c r="K8" i="1"/>
  <c r="N8" i="1" s="1"/>
  <c r="H9" i="1" l="1"/>
  <c r="F9" i="1"/>
  <c r="D9" i="1"/>
  <c r="F12" i="1" s="1"/>
  <c r="N9" i="1" l="1"/>
</calcChain>
</file>

<file path=xl/sharedStrings.xml><?xml version="1.0" encoding="utf-8"?>
<sst xmlns="http://schemas.openxmlformats.org/spreadsheetml/2006/main" count="33" uniqueCount="26">
  <si>
    <t>РАСЧЕТ НАЧАЛЬНОЙ (МАКСИМАЛЬНОЙ) ЦЕНЫ ДОГОВОРА</t>
  </si>
  <si>
    <t>ОК</t>
  </si>
  <si>
    <t>Если в КП цены БЕЗ НДС,        то нужен пересчет</t>
  </si>
  <si>
    <t>Превышение</t>
  </si>
  <si>
    <t>№ п/п</t>
  </si>
  <si>
    <t>Наименование объекта закупки</t>
  </si>
  <si>
    <t>ИЦИ 1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</si>
  <si>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</si>
  <si>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</si>
  <si>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</si>
  <si>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</si>
  <si>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</si>
  <si>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</si>
  <si>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Проверка коэффициента вариации (не должен быть выше 33 %)</t>
  </si>
  <si>
    <t>Цена из КП БЕЗ НДС</t>
  </si>
  <si>
    <t>Цена с НДС</t>
  </si>
  <si>
    <t>шт</t>
  </si>
  <si>
    <t>В соответствии со ст.34 Бюджетного кодекса РФ, исходя из принципа эффективности использования бюджетных средств в качестве начальной цены контракта принято минимальное ценовое предложение.</t>
  </si>
  <si>
    <t>Начальная (максимальная) цена контракта:</t>
  </si>
  <si>
    <t>____________</t>
  </si>
  <si>
    <t>О.А. Пискунович</t>
  </si>
  <si>
    <t>Горецкий. Прописи. 1 класс. В 4-х частях. Часть 1 /наклонные линии/Приложение 1/ год: (2025)</t>
  </si>
  <si>
    <t>Горецкий. Прописи. 1 класс. В 4-х частях. Часть 2 / к ФП 22/27 год: (2025)</t>
  </si>
  <si>
    <t>Горецкий. Прописи. 1 класс. В 4-х частях. Часть 3 / к ФП 22/27 год: (2025)</t>
  </si>
  <si>
    <t>Горецкий. Прописи. 1 класс. В 4-х частях. Часть 4 / к ФП 22/27 год: (2025)</t>
  </si>
  <si>
    <t>И.о. директора ГБОУ школа №45 Приморского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</si>
</sst>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\ ##0.00\ _₽_-;\-* #\ ##0.00\ _₽_-;_-* &quot;-&quot;??\ _₽_-;_-@_-"/>
    <numFmt numFmtId="165" formatCode="#\ ##0.00"/>
  </numFmts>
  <fonts count="13" x14ac:knownFonts="1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b/>
      <sz val="10"/>
      <color theme="1"/>
      <name val="Times New Roman"/>
      <charset val="204"/>
    </font>
    <font>
      <b/>
      <sz val="10"/>
      <name val="Times New Roman"/>
      <charset val="204"/>
    </font>
    <font>
      <sz val="10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4"/>
      <color theme="1"/>
      <name val="Times New Roman"/>
      <charset val="204"/>
    </font>
    <font>
      <b/>
      <sz val="16"/>
      <color theme="1"/>
      <name val="Times New Roman"/>
      <charset val="204"/>
    </font>
    <font>
      <sz val="16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Calibri"/>
      <charset val="204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12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164" fontId="8" fillId="0" borderId="0" xfId="1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165" fontId="6" fillId="0" borderId="3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6" fillId="2" borderId="3" xfId="1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164" fontId="8" fillId="0" borderId="5" xfId="1" applyFont="1" applyBorder="1" applyAlignment="1">
      <alignment horizontal="left" vertical="center"/>
    </xf>
  </cellXfs>
  <cellStyles count="3">
    <cellStyle name="Обычный" xfId="0" builtinId="0"/>
    <cellStyle name="Обычный 2" xfId="2"/>
    <cellStyle name="Финансовый" xfId="1" builtinId="3"/>
  </cellStyles>
  <dxfs count="2"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17"/>
  <sheetViews>
    <sheetView tabSelected="1" view="pageBreakPreview" topLeftCell="A4" zoomScaleNormal="90" workbookViewId="0">
      <selection activeCell="I29" sqref="I29"/>
    </sheetView>
  </sheetViews>
  <sheetFormatPr defaultColWidth="9" defaultRowHeight="15" x14ac:dyDescent="0.25"/>
  <cols>
    <col min="1" max="1" width="1.5703125" customWidth="1"/>
    <col min="2" max="2" width="6.28515625" customWidth="1"/>
    <col min="3" max="3" width="40.5703125" style="1" customWidth="1"/>
    <col min="4" max="4" width="14" customWidth="1"/>
    <col min="5" max="5" width="13.28515625" customWidth="1"/>
    <col min="6" max="6" width="13.42578125" customWidth="1"/>
    <col min="7" max="7" width="13.28515625" customWidth="1"/>
    <col min="8" max="8" width="13.7109375" customWidth="1"/>
    <col min="9" max="9" width="13" customWidth="1"/>
    <col min="10" max="10" width="14.42578125" customWidth="1"/>
    <col min="11" max="11" width="13" customWidth="1"/>
    <col min="12" max="12" width="7.85546875" customWidth="1"/>
    <col min="13" max="13" width="9.140625" customWidth="1"/>
    <col min="14" max="14" width="18.140625" style="2" customWidth="1"/>
    <col min="16" max="16" width="28" style="2" hidden="1" customWidth="1"/>
    <col min="17" max="18" width="12.7109375" hidden="1" customWidth="1"/>
  </cols>
  <sheetData>
    <row r="2" spans="2:18" x14ac:dyDescent="0.25">
      <c r="B2" s="40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P2" s="16" t="s">
        <v>1</v>
      </c>
      <c r="Q2" s="36" t="s">
        <v>2</v>
      </c>
      <c r="R2" s="37"/>
    </row>
    <row r="3" spans="2:18" x14ac:dyDescent="0.25">
      <c r="P3" s="17" t="s">
        <v>3</v>
      </c>
      <c r="Q3" s="38"/>
      <c r="R3" s="39"/>
    </row>
    <row r="4" spans="2:18" ht="45" x14ac:dyDescent="0.25">
      <c r="B4" s="3" t="s">
        <v>4</v>
      </c>
      <c r="C4" s="3" t="s">
        <v>5</v>
      </c>
      <c r="D4" s="4" t="s">
        <v>6</v>
      </c>
      <c r="E4" s="3" t="s">
        <v>7</v>
      </c>
      <c r="F4" s="4" t="s">
        <v>6</v>
      </c>
      <c r="G4" s="3" t="s">
        <v>7</v>
      </c>
      <c r="H4" s="4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P4" s="18" t="s">
        <v>13</v>
      </c>
      <c r="Q4" s="28" t="s">
        <v>14</v>
      </c>
      <c r="R4" s="29" t="s">
        <v>15</v>
      </c>
    </row>
    <row r="5" spans="2:18" ht="25.5" x14ac:dyDescent="0.25">
      <c r="B5" s="5">
        <v>1</v>
      </c>
      <c r="C5" s="33" t="s">
        <v>21</v>
      </c>
      <c r="D5" s="6">
        <f t="shared" ref="D5:D8" si="0">E5*L5</f>
        <v>14240</v>
      </c>
      <c r="E5" s="7">
        <v>178</v>
      </c>
      <c r="F5" s="6">
        <f t="shared" ref="F5:F8" si="1">G5*L5</f>
        <v>14524.8</v>
      </c>
      <c r="G5" s="8">
        <v>181.56</v>
      </c>
      <c r="H5" s="6">
        <f t="shared" ref="H5:H8" si="2">I5*L5</f>
        <v>14809.6</v>
      </c>
      <c r="I5" s="8">
        <v>185.12</v>
      </c>
      <c r="J5" s="19">
        <f t="shared" ref="J5:J8" si="3">STDEV(E5,G5,I5)/AVERAGE(E5,G5,I5)</f>
        <v>1.9607843137254912E-2</v>
      </c>
      <c r="K5" s="19">
        <f t="shared" ref="K5:K8" si="4">ROUND((E5+G5+I5)/3,2)</f>
        <v>181.56</v>
      </c>
      <c r="L5" s="20">
        <v>80</v>
      </c>
      <c r="M5" s="21" t="s">
        <v>16</v>
      </c>
      <c r="N5" s="19">
        <f t="shared" ref="N5:N8" si="5">K5*L5</f>
        <v>14524.8</v>
      </c>
      <c r="P5" s="22"/>
      <c r="Q5" s="30"/>
      <c r="R5" s="31"/>
    </row>
    <row r="6" spans="2:18" ht="25.5" x14ac:dyDescent="0.25">
      <c r="B6" s="5">
        <v>2</v>
      </c>
      <c r="C6" s="33" t="s">
        <v>22</v>
      </c>
      <c r="D6" s="6">
        <f t="shared" si="0"/>
        <v>14240</v>
      </c>
      <c r="E6" s="7">
        <v>178</v>
      </c>
      <c r="F6" s="6">
        <f t="shared" si="1"/>
        <v>14524.8</v>
      </c>
      <c r="G6" s="8">
        <v>181.56</v>
      </c>
      <c r="H6" s="6">
        <f t="shared" si="2"/>
        <v>14809.6</v>
      </c>
      <c r="I6" s="8">
        <v>185.12</v>
      </c>
      <c r="J6" s="19">
        <f t="shared" si="3"/>
        <v>1.9607843137254912E-2</v>
      </c>
      <c r="K6" s="19">
        <f t="shared" si="4"/>
        <v>181.56</v>
      </c>
      <c r="L6" s="20">
        <v>80</v>
      </c>
      <c r="M6" s="21" t="s">
        <v>16</v>
      </c>
      <c r="N6" s="19">
        <f t="shared" si="5"/>
        <v>14524.8</v>
      </c>
      <c r="P6" s="23"/>
      <c r="Q6" s="32"/>
      <c r="R6" s="32"/>
    </row>
    <row r="7" spans="2:18" ht="25.5" x14ac:dyDescent="0.25">
      <c r="B7" s="5">
        <v>3</v>
      </c>
      <c r="C7" s="33" t="s">
        <v>23</v>
      </c>
      <c r="D7" s="6">
        <f t="shared" si="0"/>
        <v>14240</v>
      </c>
      <c r="E7" s="7">
        <v>178</v>
      </c>
      <c r="F7" s="6">
        <f t="shared" si="1"/>
        <v>14524.8</v>
      </c>
      <c r="G7" s="8">
        <v>181.56</v>
      </c>
      <c r="H7" s="6">
        <f t="shared" si="2"/>
        <v>14809.6</v>
      </c>
      <c r="I7" s="8">
        <v>185.12</v>
      </c>
      <c r="J7" s="19">
        <f t="shared" si="3"/>
        <v>1.9607843137254912E-2</v>
      </c>
      <c r="K7" s="19">
        <f t="shared" si="4"/>
        <v>181.56</v>
      </c>
      <c r="L7" s="20">
        <v>80</v>
      </c>
      <c r="M7" s="21" t="s">
        <v>16</v>
      </c>
      <c r="N7" s="19">
        <f t="shared" si="5"/>
        <v>14524.8</v>
      </c>
      <c r="P7" s="23"/>
      <c r="Q7" s="32"/>
      <c r="R7" s="32"/>
    </row>
    <row r="8" spans="2:18" ht="25.5" x14ac:dyDescent="0.25">
      <c r="B8" s="5">
        <v>4</v>
      </c>
      <c r="C8" s="33" t="s">
        <v>24</v>
      </c>
      <c r="D8" s="6">
        <f t="shared" si="0"/>
        <v>14240</v>
      </c>
      <c r="E8" s="7">
        <v>178</v>
      </c>
      <c r="F8" s="6">
        <f t="shared" si="1"/>
        <v>14524.8</v>
      </c>
      <c r="G8" s="8">
        <v>181.56</v>
      </c>
      <c r="H8" s="6">
        <f t="shared" si="2"/>
        <v>14809.6</v>
      </c>
      <c r="I8" s="8">
        <v>185.12</v>
      </c>
      <c r="J8" s="19">
        <f t="shared" si="3"/>
        <v>1.9607843137254912E-2</v>
      </c>
      <c r="K8" s="19">
        <f t="shared" si="4"/>
        <v>181.56</v>
      </c>
      <c r="L8" s="20">
        <v>80</v>
      </c>
      <c r="M8" s="21" t="s">
        <v>16</v>
      </c>
      <c r="N8" s="19">
        <f t="shared" si="5"/>
        <v>14524.8</v>
      </c>
      <c r="P8" s="23"/>
      <c r="Q8" s="32"/>
      <c r="R8" s="32"/>
    </row>
    <row r="9" spans="2:18" x14ac:dyDescent="0.25">
      <c r="B9" s="43"/>
      <c r="C9" s="43"/>
      <c r="D9" s="9">
        <f>SUM(D5:D8)</f>
        <v>56960</v>
      </c>
      <c r="E9" s="10"/>
      <c r="F9" s="9">
        <f>SUM(F5:F8)</f>
        <v>58099.199999999997</v>
      </c>
      <c r="G9" s="10"/>
      <c r="H9" s="9">
        <f>SUM(H5:H8)</f>
        <v>59238.400000000001</v>
      </c>
      <c r="I9" s="5"/>
      <c r="J9" s="5"/>
      <c r="K9" s="44"/>
      <c r="L9" s="44"/>
      <c r="M9" s="44"/>
      <c r="N9" s="24">
        <f>SUM(N5:N8)</f>
        <v>58099.199999999997</v>
      </c>
    </row>
    <row r="10" spans="2:18" x14ac:dyDescent="0.25">
      <c r="B10" s="11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2:18" ht="38.25" customHeight="1" x14ac:dyDescent="0.3">
      <c r="B11" s="45" t="s">
        <v>17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2:18" ht="20.25" customHeight="1" x14ac:dyDescent="0.25">
      <c r="B12" s="46" t="s">
        <v>18</v>
      </c>
      <c r="C12" s="46"/>
      <c r="D12" s="46"/>
      <c r="E12" s="46"/>
      <c r="F12" s="47">
        <f>D9</f>
        <v>56960</v>
      </c>
      <c r="G12" s="47"/>
      <c r="H12" s="13"/>
      <c r="I12" s="25"/>
      <c r="J12" s="25"/>
      <c r="K12" s="25"/>
    </row>
    <row r="13" spans="2:18" x14ac:dyDescent="0.25">
      <c r="B13" s="14"/>
      <c r="C13" s="1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26"/>
    </row>
    <row r="16" spans="2:18" ht="20.25" x14ac:dyDescent="0.3">
      <c r="B16" s="34" t="s">
        <v>25</v>
      </c>
      <c r="C16" s="34"/>
      <c r="D16" s="34"/>
      <c r="E16" s="34"/>
      <c r="F16" s="34"/>
      <c r="G16" s="34"/>
      <c r="H16" s="34"/>
      <c r="I16" s="27" t="s">
        <v>19</v>
      </c>
      <c r="K16" s="27" t="s">
        <v>20</v>
      </c>
      <c r="M16" s="27"/>
      <c r="N16" s="27"/>
    </row>
    <row r="17" spans="4:12" x14ac:dyDescent="0.25">
      <c r="D17" s="35"/>
      <c r="E17" s="35"/>
      <c r="F17" s="35"/>
      <c r="G17" s="35"/>
      <c r="H17" s="35"/>
      <c r="I17" s="35"/>
      <c r="J17" s="35"/>
      <c r="K17" s="35"/>
      <c r="L17" s="35"/>
    </row>
  </sheetData>
  <mergeCells count="9">
    <mergeCell ref="B16:H16"/>
    <mergeCell ref="D17:L17"/>
    <mergeCell ref="Q2:R3"/>
    <mergeCell ref="B2:N2"/>
    <mergeCell ref="B9:C9"/>
    <mergeCell ref="K9:M9"/>
    <mergeCell ref="B11:O11"/>
    <mergeCell ref="B12:E12"/>
    <mergeCell ref="F12:G12"/>
  </mergeCells>
  <conditionalFormatting sqref="P5:P8">
    <cfRule type="cellIs" dxfId="1" priority="5" operator="equal">
      <formula>$P$3</formula>
    </cfRule>
    <cfRule type="cellIs" dxfId="0" priority="6" operator="equal">
      <formula>$P$2</formula>
    </cfRule>
  </conditionalFormatting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user</cp:lastModifiedBy>
  <cp:lastPrinted>2026-05-28T12:34:44Z</cp:lastPrinted>
  <dcterms:created xsi:type="dcterms:W3CDTF">2022-03-03T13:37:00Z</dcterms:created>
  <dcterms:modified xsi:type="dcterms:W3CDTF">2026-05-28T12:34:47Z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D2C0E2E0AF90485092F939A19A8DBF3D_12</vt:lpwstr>
  </property>
  <property fmtid="{D5CDD505-2E9C-101B-9397-08002B2CF9AE}" pid="3" name="KSOProductBuildVer">
    <vt:lpwstr>1049-12.2.0.23196</vt:lpwstr>
  </property>
</Properties>
</file>