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defaultThemeVersion="124226"/>
  <bookViews>
    <workbookView xWindow="-6900" yWindow="4935" windowWidth="21600" windowHeight="11385"/>
  </bookViews>
  <sheets>
    <sheet name="РАСЧЕТ" sheetId="3" r:id="rId1"/>
    <sheet name="Лист2" sheetId="5" r:id="rId2"/>
    <sheet name="Лист1" sheetId="4" r:id="rId3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28" i="5"/>
  <c r="A27" i="4"/>
  <c r="D13" i="3" l="1"/>
  <c r="H12" l="1"/>
  <c r="L12" l="1"/>
  <c r="I12"/>
  <c r="M12" l="1"/>
  <c r="J12"/>
  <c r="K12" l="1"/>
  <c r="M13"/>
  <c r="H14" s="1"/>
</calcChain>
</file>

<file path=xl/sharedStrings.xml><?xml version="1.0" encoding="utf-8"?>
<sst xmlns="http://schemas.openxmlformats.org/spreadsheetml/2006/main" count="34" uniqueCount="34">
  <si>
    <t>№</t>
  </si>
  <si>
    <t>рублей</t>
  </si>
  <si>
    <t>метод сопоставимых рыночных цен (анализа рынка) в соответствии с ч.6 ст.22 Федерального закона от 05.04.2013 №44-ФЗ</t>
  </si>
  <si>
    <t>Коммерческие предложения (руб.)</t>
  </si>
  <si>
    <t>Используемый метод определения :</t>
  </si>
  <si>
    <t>Итого:</t>
  </si>
  <si>
    <t>Обоснование начальной (максимальной) цены контракта</t>
  </si>
  <si>
    <t>Наименование</t>
  </si>
  <si>
    <t>Ед. изм</t>
  </si>
  <si>
    <t>Кол-во</t>
  </si>
  <si>
    <r>
      <t>Средняя арифмети-ческая цена за единицу - &lt;ц&gt;</t>
    </r>
    <r>
      <rPr>
        <i/>
        <sz val="9"/>
        <color rgb="FFFF0000"/>
        <rFont val="Times New Roman"/>
        <family val="1"/>
        <charset val="204"/>
      </rPr>
      <t/>
    </r>
  </si>
  <si>
    <t>Среднее квадратичное отклонение</t>
  </si>
  <si>
    <t>Коэффициент вариации цен V (%)</t>
  </si>
  <si>
    <t>Однородность совокупности значений выявленных цен, используемых в расчете Н(М)ЦК, ЦДЕП</t>
  </si>
  <si>
    <t>Н(М)ЦК, ЦДЕП, определяемая методом сопоставимых рыночных цен (анализа рынка)*</t>
  </si>
  <si>
    <r>
      <rPr>
        <b/>
        <sz val="9"/>
        <color indexed="8"/>
        <rFont val="Times New Roman"/>
        <family val="1"/>
        <charset val="204"/>
      </rPr>
      <t xml:space="preserve">Расчет Н(М)ЦК по формуле
</t>
    </r>
    <r>
      <rPr>
        <sz val="9"/>
        <color indexed="8"/>
        <rFont val="Times New Roman"/>
        <family val="1"/>
        <charset val="204"/>
      </rPr>
      <t>v - количество (объем) закупаемого товара (работы, услуги);
n - количество значений, используемых в расчете;
i - номер источника ценовой информации;
ц</t>
    </r>
    <r>
      <rPr>
        <vertAlign val="subscript"/>
        <sz val="9"/>
        <color indexed="8"/>
        <rFont val="Times New Roman"/>
        <family val="1"/>
        <charset val="204"/>
      </rPr>
      <t>i</t>
    </r>
    <r>
      <rPr>
        <sz val="9"/>
        <color indexed="8"/>
        <rFont val="Times New Roman"/>
        <family val="1"/>
        <charset val="204"/>
      </rPr>
      <t xml:space="preserve"> - цена единицы
</t>
    </r>
  </si>
  <si>
    <r>
      <t>Цена за ед. изм. (руб.)</t>
    </r>
    <r>
      <rPr>
        <i/>
        <sz val="9"/>
        <color rgb="FFFF0000"/>
        <rFont val="Times New Roman"/>
        <family val="1"/>
        <charset val="204"/>
      </rPr>
      <t/>
    </r>
  </si>
  <si>
    <t>Н(М)ЦК, ЦДЕП контракта с учетом округления цены за ед. (руб.)</t>
  </si>
  <si>
    <t>В результате проведенного расчета Н(М)ЦК, контракта составила:</t>
  </si>
  <si>
    <t>Поставщик №1
(ООО «ИТ ГУРУ»)</t>
  </si>
  <si>
    <t>Поставщик №2
(ООО «АЦ Групп»)</t>
  </si>
  <si>
    <t>Поставщик №3 
(ООО «Омега»)</t>
  </si>
  <si>
    <t>УТВЕРЖДАЮ</t>
  </si>
  <si>
    <t xml:space="preserve">Директор СПб ГБУ  "Юго-западное управление                                                  </t>
  </si>
  <si>
    <t xml:space="preserve"> региональных дорог и благоустройства"</t>
  </si>
  <si>
    <t>__________________ /Игнатенко А.А./</t>
  </si>
  <si>
    <t>(подпись/расшифровка подписи)</t>
  </si>
  <si>
    <t xml:space="preserve">Коэффициент вариации не превышает 33 %. Совокупность значений, используемых в расчете НМЦК считается однородной. </t>
  </si>
  <si>
    <t>Расчет НМЦК составил:</t>
  </si>
  <si>
    <t>Специалист по закупкам</t>
  </si>
  <si>
    <t xml:space="preserve">Начальник  отдела информационных технологий, информации и защиты информации                                                    Авраменко С.С.
и производственной безопасности
</t>
  </si>
  <si>
    <t>Иванова М. В.</t>
  </si>
  <si>
    <t xml:space="preserve">услуг по предоставлению неисключительных прав 
на использование программного продукта «1С: Вещевое довольствие 8» (электронная поставка)
</t>
  </si>
  <si>
    <t>усл.ед</t>
  </si>
</sst>
</file>

<file path=xl/styles.xml><?xml version="1.0" encoding="utf-8"?>
<styleSheet xmlns="http://schemas.openxmlformats.org/spreadsheetml/2006/main">
  <numFmts count="1">
    <numFmt numFmtId="164" formatCode="0.000"/>
  </numFmts>
  <fonts count="2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vertAlign val="subscript"/>
      <sz val="9"/>
      <color indexed="8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9"/>
      <color rgb="FFFF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Times New Roman"/>
      <family val="2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EAEAE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3" fillId="0" borderId="0"/>
    <xf numFmtId="0" fontId="16" fillId="0" borderId="0"/>
  </cellStyleXfs>
  <cellXfs count="64">
    <xf numFmtId="0" fontId="0" fillId="0" borderId="0" xfId="0"/>
    <xf numFmtId="0" fontId="3" fillId="0" borderId="0" xfId="0" applyFont="1"/>
    <xf numFmtId="0" fontId="4" fillId="0" borderId="0" xfId="0" applyFont="1"/>
    <xf numFmtId="0" fontId="2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4" fontId="11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2" fillId="0" borderId="0" xfId="0" applyFont="1"/>
    <xf numFmtId="0" fontId="1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4" fillId="0" borderId="9" xfId="0" applyFont="1" applyBorder="1" applyAlignment="1">
      <alignment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top" wrapText="1"/>
    </xf>
    <xf numFmtId="0" fontId="0" fillId="4" borderId="0" xfId="0" applyFont="1" applyFill="1" applyBorder="1" applyAlignment="1"/>
    <xf numFmtId="0" fontId="0" fillId="4" borderId="0" xfId="0" applyFont="1" applyFill="1" applyBorder="1" applyAlignment="1">
      <alignment horizontal="center"/>
    </xf>
    <xf numFmtId="2" fontId="0" fillId="4" borderId="0" xfId="0" applyNumberFormat="1" applyFont="1" applyFill="1" applyBorder="1" applyAlignment="1"/>
    <xf numFmtId="0" fontId="0" fillId="4" borderId="7" xfId="0" applyFont="1" applyFill="1" applyBorder="1" applyAlignment="1"/>
    <xf numFmtId="0" fontId="19" fillId="4" borderId="7" xfId="0" applyFont="1" applyFill="1" applyBorder="1" applyAlignment="1">
      <alignment horizontal="right" vertical="center" wrapText="1"/>
    </xf>
    <xf numFmtId="0" fontId="19" fillId="4" borderId="0" xfId="0" applyFont="1" applyFill="1" applyBorder="1" applyAlignment="1">
      <alignment horizontal="center" vertical="center" wrapText="1"/>
    </xf>
    <xf numFmtId="0" fontId="19" fillId="4" borderId="0" xfId="0" applyFont="1" applyFill="1" applyBorder="1" applyAlignment="1">
      <alignment horizontal="right" vertical="center" wrapText="1"/>
    </xf>
    <xf numFmtId="49" fontId="6" fillId="4" borderId="0" xfId="0" applyNumberFormat="1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 wrapText="1"/>
    </xf>
    <xf numFmtId="0" fontId="0" fillId="4" borderId="0" xfId="0" applyFont="1" applyFill="1" applyBorder="1" applyAlignment="1">
      <alignment vertical="center"/>
    </xf>
    <xf numFmtId="49" fontId="20" fillId="4" borderId="0" xfId="0" applyNumberFormat="1" applyFont="1" applyFill="1" applyBorder="1" applyAlignment="1">
      <alignment horizontal="left"/>
    </xf>
    <xf numFmtId="0" fontId="20" fillId="4" borderId="0" xfId="0" applyFont="1" applyFill="1" applyBorder="1" applyAlignment="1">
      <alignment horizontal="left"/>
    </xf>
    <xf numFmtId="0" fontId="19" fillId="4" borderId="0" xfId="0" applyFont="1" applyFill="1" applyBorder="1" applyAlignment="1"/>
    <xf numFmtId="0" fontId="20" fillId="4" borderId="0" xfId="0" applyFont="1" applyFill="1" applyBorder="1" applyAlignment="1">
      <alignment vertical="center" wrapText="1"/>
    </xf>
    <xf numFmtId="0" fontId="20" fillId="4" borderId="0" xfId="0" applyFont="1" applyFill="1" applyBorder="1" applyAlignment="1">
      <alignment horizontal="center" vertical="center" wrapText="1"/>
    </xf>
    <xf numFmtId="0" fontId="0" fillId="0" borderId="0" xfId="0" applyNumberFormat="1" applyFont="1" applyAlignment="1"/>
    <xf numFmtId="0" fontId="0" fillId="0" borderId="0" xfId="0" applyNumberFormat="1" applyFont="1" applyAlignment="1">
      <alignment horizontal="center"/>
    </xf>
    <xf numFmtId="0" fontId="20" fillId="0" borderId="0" xfId="0" applyNumberFormat="1" applyFont="1" applyAlignment="1"/>
    <xf numFmtId="0" fontId="6" fillId="0" borderId="5" xfId="0" applyFont="1" applyBorder="1" applyAlignment="1">
      <alignment horizontal="center" vertical="top" wrapText="1"/>
    </xf>
    <xf numFmtId="4" fontId="1" fillId="2" borderId="6" xfId="0" applyNumberFormat="1" applyFont="1" applyFill="1" applyBorder="1" applyAlignment="1">
      <alignment horizontal="center" vertical="center" wrapText="1"/>
    </xf>
    <xf numFmtId="4" fontId="15" fillId="0" borderId="1" xfId="0" applyNumberFormat="1" applyFont="1" applyFill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top" wrapText="1"/>
    </xf>
    <xf numFmtId="2" fontId="5" fillId="0" borderId="4" xfId="0" applyNumberFormat="1" applyFont="1" applyBorder="1" applyAlignment="1">
      <alignment horizontal="center" vertical="top" wrapText="1"/>
    </xf>
    <xf numFmtId="2" fontId="5" fillId="0" borderId="3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49" fontId="6" fillId="4" borderId="10" xfId="0" applyNumberFormat="1" applyFont="1" applyFill="1" applyBorder="1" applyAlignment="1">
      <alignment horizontal="center" vertical="center" wrapText="1"/>
    </xf>
    <xf numFmtId="0" fontId="20" fillId="0" borderId="0" xfId="0" applyNumberFormat="1" applyFont="1" applyAlignment="1">
      <alignment horizontal="left"/>
    </xf>
    <xf numFmtId="0" fontId="20" fillId="0" borderId="0" xfId="0" applyNumberFormat="1" applyFont="1" applyAlignment="1">
      <alignment horizontal="left" vertical="center" wrapText="1"/>
    </xf>
    <xf numFmtId="0" fontId="17" fillId="0" borderId="0" xfId="2" applyFont="1" applyAlignment="1">
      <alignment horizontal="right" vertical="center" wrapText="1"/>
    </xf>
    <xf numFmtId="0" fontId="18" fillId="3" borderId="0" xfId="2" applyFont="1" applyFill="1" applyAlignment="1">
      <alignment horizontal="right" vertical="center" wrapText="1"/>
    </xf>
    <xf numFmtId="0" fontId="18" fillId="3" borderId="0" xfId="2" applyFont="1" applyFill="1" applyAlignment="1">
      <alignment horizontal="right" vertical="center"/>
    </xf>
    <xf numFmtId="49" fontId="19" fillId="0" borderId="0" xfId="0" applyNumberFormat="1" applyFont="1" applyFill="1" applyBorder="1" applyAlignment="1">
      <alignment horizontal="left" vertical="center" wrapText="1"/>
    </xf>
    <xf numFmtId="0" fontId="9" fillId="2" borderId="6" xfId="0" applyFont="1" applyFill="1" applyBorder="1" applyAlignment="1">
      <alignment horizontal="right" vertical="center" wrapText="1"/>
    </xf>
    <xf numFmtId="0" fontId="0" fillId="2" borderId="6" xfId="0" applyFill="1" applyBorder="1" applyAlignment="1">
      <alignment horizontal="right" vertical="center" wrapText="1"/>
    </xf>
    <xf numFmtId="164" fontId="2" fillId="2" borderId="8" xfId="0" applyNumberFormat="1" applyFont="1" applyFill="1" applyBorder="1" applyAlignment="1">
      <alignment horizontal="center" vertical="center" wrapText="1"/>
    </xf>
    <xf numFmtId="164" fontId="2" fillId="2" borderId="7" xfId="0" applyNumberFormat="1" applyFont="1" applyFill="1" applyBorder="1" applyAlignment="1">
      <alignment horizontal="center" vertical="center" wrapText="1"/>
    </xf>
    <xf numFmtId="164" fontId="2" fillId="2" borderId="11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Обычный 5" xfId="2"/>
  </cellStyles>
  <dxfs count="0"/>
  <tableStyles count="0" defaultTableStyle="TableStyleMedium9" defaultPivotStyle="PivotStyleLight16"/>
  <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63873</xdr:colOff>
      <xdr:row>10</xdr:row>
      <xdr:rowOff>1131794</xdr:rowOff>
    </xdr:from>
    <xdr:to>
      <xdr:col>9</xdr:col>
      <xdr:colOff>896471</xdr:colOff>
      <xdr:row>10</xdr:row>
      <xdr:rowOff>1446142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255373" y="2217644"/>
          <a:ext cx="832598" cy="3143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10</xdr:row>
      <xdr:rowOff>1527361</xdr:rowOff>
    </xdr:from>
    <xdr:to>
      <xdr:col>9</xdr:col>
      <xdr:colOff>33618</xdr:colOff>
      <xdr:row>10</xdr:row>
      <xdr:rowOff>1916206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048500" y="2613211"/>
          <a:ext cx="1176618" cy="3888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35859</xdr:colOff>
      <xdr:row>10</xdr:row>
      <xdr:rowOff>249892</xdr:rowOff>
    </xdr:from>
    <xdr:to>
      <xdr:col>11</xdr:col>
      <xdr:colOff>7284</xdr:colOff>
      <xdr:row>10</xdr:row>
      <xdr:rowOff>554692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151284" y="1335742"/>
          <a:ext cx="14859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3:O35"/>
  <sheetViews>
    <sheetView tabSelected="1" view="pageBreakPreview" topLeftCell="A10" zoomScaleNormal="100" zoomScaleSheetLayoutView="100" zoomScalePageLayoutView="115" workbookViewId="0">
      <selection activeCell="K21" sqref="K21"/>
    </sheetView>
  </sheetViews>
  <sheetFormatPr defaultColWidth="9.140625" defaultRowHeight="12.75"/>
  <cols>
    <col min="1" max="1" width="4.140625" style="1" customWidth="1"/>
    <col min="2" max="2" width="36.28515625" style="1" customWidth="1"/>
    <col min="3" max="3" width="7.140625" style="1" customWidth="1"/>
    <col min="4" max="4" width="8.140625" style="1" customWidth="1"/>
    <col min="5" max="5" width="13.140625" style="6" customWidth="1"/>
    <col min="6" max="6" width="13.7109375" style="6" customWidth="1"/>
    <col min="7" max="7" width="13.5703125" style="6" customWidth="1"/>
    <col min="8" max="8" width="16.140625" style="1" customWidth="1"/>
    <col min="9" max="9" width="17.140625" style="1" customWidth="1"/>
    <col min="10" max="10" width="13.85546875" style="1" customWidth="1"/>
    <col min="11" max="11" width="22.7109375" style="1" customWidth="1"/>
    <col min="12" max="12" width="14.85546875" style="1" customWidth="1"/>
    <col min="13" max="13" width="15.85546875" style="1" bestFit="1" customWidth="1"/>
    <col min="14" max="16384" width="9.140625" style="1"/>
  </cols>
  <sheetData>
    <row r="3" spans="1:13" ht="15.75">
      <c r="K3" s="49" t="s">
        <v>22</v>
      </c>
      <c r="L3" s="49"/>
      <c r="M3" s="49"/>
    </row>
    <row r="4" spans="1:13" ht="15.75">
      <c r="K4" s="50" t="s">
        <v>23</v>
      </c>
      <c r="L4" s="51"/>
      <c r="M4" s="51"/>
    </row>
    <row r="5" spans="1:13" ht="15.75">
      <c r="K5" s="51" t="s">
        <v>24</v>
      </c>
      <c r="L5" s="51"/>
      <c r="M5" s="51"/>
    </row>
    <row r="6" spans="1:13" ht="15.75">
      <c r="K6" s="51" t="s">
        <v>25</v>
      </c>
      <c r="L6" s="51"/>
      <c r="M6" s="51"/>
    </row>
    <row r="8" spans="1:13" s="2" customFormat="1" ht="18.75">
      <c r="A8" s="61" t="s">
        <v>6</v>
      </c>
      <c r="B8" s="61"/>
      <c r="C8" s="61"/>
      <c r="D8" s="61"/>
      <c r="E8" s="61"/>
      <c r="F8" s="61"/>
      <c r="G8" s="61"/>
      <c r="H8" s="61"/>
      <c r="I8" s="61"/>
      <c r="J8" s="61"/>
      <c r="K8" s="61"/>
      <c r="L8" s="61"/>
      <c r="M8" s="61"/>
    </row>
    <row r="9" spans="1:13" s="2" customFormat="1" ht="18.75" hidden="1">
      <c r="A9" s="62" t="s">
        <v>4</v>
      </c>
      <c r="B9" s="63"/>
      <c r="C9" s="41" t="s">
        <v>2</v>
      </c>
      <c r="D9" s="41"/>
      <c r="E9" s="41"/>
      <c r="F9" s="41"/>
      <c r="G9" s="41"/>
      <c r="H9" s="41"/>
      <c r="I9" s="41"/>
      <c r="J9" s="41"/>
      <c r="K9" s="41"/>
      <c r="L9" s="41"/>
      <c r="M9" s="41"/>
    </row>
    <row r="10" spans="1:13" ht="39" customHeight="1">
      <c r="A10" s="41" t="s">
        <v>0</v>
      </c>
      <c r="B10" s="41" t="s">
        <v>7</v>
      </c>
      <c r="C10" s="43" t="s">
        <v>8</v>
      </c>
      <c r="D10" s="45" t="s">
        <v>9</v>
      </c>
      <c r="E10" s="41" t="s">
        <v>3</v>
      </c>
      <c r="F10" s="41"/>
      <c r="G10" s="41"/>
      <c r="H10" s="35" t="s">
        <v>13</v>
      </c>
      <c r="I10" s="36"/>
      <c r="J10" s="37"/>
      <c r="K10" s="38" t="s">
        <v>14</v>
      </c>
      <c r="L10" s="39"/>
      <c r="M10" s="40"/>
    </row>
    <row r="11" spans="1:13" ht="155.25" customHeight="1" thickBot="1">
      <c r="A11" s="42"/>
      <c r="B11" s="42"/>
      <c r="C11" s="44"/>
      <c r="D11" s="44"/>
      <c r="E11" s="12" t="s">
        <v>19</v>
      </c>
      <c r="F11" s="12" t="s">
        <v>20</v>
      </c>
      <c r="G11" s="12" t="s">
        <v>21</v>
      </c>
      <c r="H11" s="13" t="s">
        <v>10</v>
      </c>
      <c r="I11" s="13" t="s">
        <v>11</v>
      </c>
      <c r="J11" s="13" t="s">
        <v>12</v>
      </c>
      <c r="K11" s="32" t="s">
        <v>15</v>
      </c>
      <c r="L11" s="13" t="s">
        <v>16</v>
      </c>
      <c r="M11" s="13" t="s">
        <v>17</v>
      </c>
    </row>
    <row r="12" spans="1:13" ht="83.25" customHeight="1" thickBot="1">
      <c r="A12" s="10">
        <v>1</v>
      </c>
      <c r="B12" s="11" t="s">
        <v>32</v>
      </c>
      <c r="C12" s="10" t="s">
        <v>33</v>
      </c>
      <c r="D12" s="9">
        <v>1</v>
      </c>
      <c r="E12" s="34">
        <v>52600</v>
      </c>
      <c r="F12" s="34">
        <v>52600</v>
      </c>
      <c r="G12" s="34">
        <v>52600</v>
      </c>
      <c r="H12" s="34">
        <f>ROUND(AVERAGE(E12:G12),2)</f>
        <v>52600</v>
      </c>
      <c r="I12" s="34">
        <f>SQRT(((SUM((POWER(G12-H12,2)),(POWER(F12-H12,2)),(POWER(E12-H12,2)))/(COLUMNS(E12:G12)-1))))</f>
        <v>0</v>
      </c>
      <c r="J12" s="34">
        <f>I12/H12*100</f>
        <v>0</v>
      </c>
      <c r="K12" s="34">
        <f>M12</f>
        <v>52600</v>
      </c>
      <c r="L12" s="34">
        <f>H12</f>
        <v>52600</v>
      </c>
      <c r="M12" s="34">
        <f>L12*D12</f>
        <v>52600</v>
      </c>
    </row>
    <row r="13" spans="1:13" s="3" customFormat="1" ht="26.25" customHeight="1">
      <c r="A13" s="53" t="s">
        <v>5</v>
      </c>
      <c r="B13" s="54"/>
      <c r="C13" s="54"/>
      <c r="D13" s="7">
        <f>SUM(D12:D12)</f>
        <v>1</v>
      </c>
      <c r="E13" s="55">
        <v>45500</v>
      </c>
      <c r="F13" s="56"/>
      <c r="G13" s="56"/>
      <c r="H13" s="56"/>
      <c r="I13" s="56"/>
      <c r="J13" s="56"/>
      <c r="K13" s="56"/>
      <c r="L13" s="57"/>
      <c r="M13" s="33">
        <f>SUM(M12:M12)</f>
        <v>52600</v>
      </c>
    </row>
    <row r="14" spans="1:13" ht="15.75">
      <c r="A14" s="58" t="s">
        <v>18</v>
      </c>
      <c r="B14" s="59"/>
      <c r="C14" s="59"/>
      <c r="D14" s="59"/>
      <c r="E14" s="59"/>
      <c r="F14" s="59"/>
      <c r="G14" s="59"/>
      <c r="H14" s="5">
        <f>M13</f>
        <v>52600</v>
      </c>
      <c r="I14" s="4" t="s">
        <v>1</v>
      </c>
      <c r="J14" s="58"/>
      <c r="K14" s="59"/>
      <c r="L14" s="59"/>
      <c r="M14" s="60"/>
    </row>
    <row r="15" spans="1:13" ht="15">
      <c r="B15" s="8"/>
      <c r="D15"/>
    </row>
    <row r="16" spans="1:13" ht="15">
      <c r="B16" s="8"/>
      <c r="D16"/>
    </row>
    <row r="17" spans="1:15" ht="15.75">
      <c r="A17" s="52" t="s">
        <v>30</v>
      </c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</row>
    <row r="18" spans="1:15" ht="15">
      <c r="A18" s="14"/>
      <c r="B18" s="14"/>
      <c r="C18" s="15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4"/>
      <c r="O18" s="14"/>
    </row>
    <row r="19" spans="1:15" ht="15.75">
      <c r="A19" s="17"/>
      <c r="B19" s="18"/>
      <c r="C19" s="19"/>
      <c r="D19" s="20"/>
      <c r="E19" s="16"/>
      <c r="F19" s="16"/>
      <c r="G19" s="16"/>
      <c r="H19" s="16"/>
      <c r="I19" s="16"/>
      <c r="J19" s="16"/>
      <c r="K19" s="16"/>
      <c r="L19" s="16"/>
      <c r="M19" s="16"/>
      <c r="N19" s="14"/>
      <c r="O19" s="14"/>
    </row>
    <row r="20" spans="1:15" ht="15">
      <c r="A20" s="46" t="s">
        <v>26</v>
      </c>
      <c r="B20" s="46"/>
      <c r="C20" s="21"/>
      <c r="D20" s="22"/>
      <c r="E20" s="16"/>
      <c r="F20" s="16"/>
      <c r="G20" s="16"/>
      <c r="H20" s="16"/>
      <c r="I20" s="16"/>
      <c r="J20" s="16"/>
      <c r="K20" s="16"/>
      <c r="L20" s="16"/>
      <c r="M20" s="16"/>
      <c r="N20" s="14"/>
      <c r="O20" s="14"/>
    </row>
    <row r="21" spans="1:15" ht="15">
      <c r="A21" s="14"/>
      <c r="B21" s="14"/>
      <c r="C21" s="15"/>
      <c r="D21" s="14"/>
      <c r="E21" s="23"/>
      <c r="F21" s="23"/>
      <c r="G21" s="23"/>
      <c r="H21" s="14"/>
      <c r="I21" s="14"/>
      <c r="J21" s="14"/>
      <c r="K21" s="14"/>
      <c r="L21" s="14"/>
      <c r="M21" s="14"/>
      <c r="N21" s="14"/>
      <c r="O21" s="14"/>
    </row>
    <row r="22" spans="1:15" ht="15.75">
      <c r="A22" s="24" t="s">
        <v>27</v>
      </c>
      <c r="B22" s="14"/>
      <c r="C22" s="15"/>
      <c r="D22" s="25"/>
      <c r="E22" s="25"/>
      <c r="F22" s="25"/>
      <c r="G22" s="25"/>
      <c r="H22" s="14"/>
      <c r="I22" s="25"/>
      <c r="J22" s="25"/>
      <c r="K22" s="25"/>
      <c r="L22" s="25"/>
      <c r="M22" s="25"/>
      <c r="N22" s="26"/>
      <c r="O22" s="26"/>
    </row>
    <row r="23" spans="1:15" ht="15">
      <c r="A23" s="27"/>
      <c r="B23" s="27"/>
      <c r="C23" s="28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</row>
    <row r="24" spans="1:15" ht="15">
      <c r="A24" s="29"/>
      <c r="B24" s="29"/>
      <c r="C24" s="30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</row>
    <row r="25" spans="1:15" ht="15">
      <c r="A25" s="47" t="s">
        <v>28</v>
      </c>
      <c r="B25" s="47"/>
      <c r="C25" s="47"/>
      <c r="D25" s="47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</row>
    <row r="26" spans="1:15" ht="15">
      <c r="A26" s="48" t="s">
        <v>29</v>
      </c>
      <c r="B26" s="48"/>
      <c r="C26" s="31"/>
      <c r="D26" s="31"/>
      <c r="E26" s="48" t="s">
        <v>31</v>
      </c>
      <c r="F26" s="48"/>
      <c r="G26" s="29"/>
      <c r="H26" s="29"/>
      <c r="I26" s="29"/>
      <c r="J26" s="29"/>
      <c r="K26" s="29"/>
      <c r="L26" s="29"/>
      <c r="M26" s="29"/>
      <c r="N26" s="29"/>
      <c r="O26" s="29"/>
    </row>
    <row r="27" spans="1:15" ht="15">
      <c r="D27"/>
    </row>
    <row r="28" spans="1:15" ht="15">
      <c r="D28"/>
    </row>
    <row r="29" spans="1:15" ht="15">
      <c r="D29"/>
    </row>
    <row r="30" spans="1:15" ht="15">
      <c r="D30"/>
    </row>
    <row r="31" spans="1:15" ht="15">
      <c r="D31"/>
    </row>
    <row r="32" spans="1:15" ht="15">
      <c r="D32"/>
    </row>
    <row r="33" spans="4:4" ht="15">
      <c r="D33"/>
    </row>
    <row r="34" spans="4:4" ht="15">
      <c r="D34"/>
    </row>
    <row r="35" spans="4:4" ht="15">
      <c r="D35"/>
    </row>
  </sheetData>
  <mergeCells count="23">
    <mergeCell ref="A20:B20"/>
    <mergeCell ref="A25:D25"/>
    <mergeCell ref="A26:B26"/>
    <mergeCell ref="E26:F26"/>
    <mergeCell ref="K3:M3"/>
    <mergeCell ref="K4:M4"/>
    <mergeCell ref="K5:M5"/>
    <mergeCell ref="K6:M6"/>
    <mergeCell ref="A17:O17"/>
    <mergeCell ref="A13:C13"/>
    <mergeCell ref="E13:L13"/>
    <mergeCell ref="A14:G14"/>
    <mergeCell ref="J14:M14"/>
    <mergeCell ref="A8:M8"/>
    <mergeCell ref="A9:B9"/>
    <mergeCell ref="C9:M9"/>
    <mergeCell ref="H10:J10"/>
    <mergeCell ref="K10:M10"/>
    <mergeCell ref="A10:A11"/>
    <mergeCell ref="B10:B11"/>
    <mergeCell ref="C10:C11"/>
    <mergeCell ref="D10:D11"/>
    <mergeCell ref="E10:G10"/>
  </mergeCells>
  <pageMargins left="0.59055118110236227" right="0.59055118110236227" top="0.59055118110236227" bottom="0.59055118110236227" header="0.31496062992125984" footer="0.31496062992125984"/>
  <pageSetup paperSize="9" scale="62" fitToHeight="1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8"/>
  <sheetViews>
    <sheetView workbookViewId="0">
      <selection activeCell="A26" sqref="A1:A26"/>
    </sheetView>
  </sheetViews>
  <sheetFormatPr defaultRowHeight="15"/>
  <sheetData>
    <row r="1" spans="1:1">
      <c r="A1">
        <v>1045</v>
      </c>
    </row>
    <row r="2" spans="1:1">
      <c r="A2">
        <v>1045</v>
      </c>
    </row>
    <row r="3" spans="1:1">
      <c r="A3">
        <v>1045</v>
      </c>
    </row>
    <row r="4" spans="1:1">
      <c r="A4">
        <v>1045</v>
      </c>
    </row>
    <row r="5" spans="1:1">
      <c r="A5">
        <v>3245</v>
      </c>
    </row>
    <row r="6" spans="1:1">
      <c r="A6">
        <v>3245</v>
      </c>
    </row>
    <row r="7" spans="1:1">
      <c r="A7">
        <v>3245</v>
      </c>
    </row>
    <row r="8" spans="1:1">
      <c r="A8">
        <v>3245</v>
      </c>
    </row>
    <row r="9" spans="1:1">
      <c r="A9">
        <v>1815</v>
      </c>
    </row>
    <row r="10" spans="1:1">
      <c r="A10">
        <v>935</v>
      </c>
    </row>
    <row r="11" spans="1:1">
      <c r="A11">
        <v>935</v>
      </c>
    </row>
    <row r="12" spans="1:1">
      <c r="A12">
        <v>2145</v>
      </c>
    </row>
    <row r="13" spans="1:1">
      <c r="A13">
        <v>2145</v>
      </c>
    </row>
    <row r="14" spans="1:1">
      <c r="A14">
        <v>2145</v>
      </c>
    </row>
    <row r="15" spans="1:1">
      <c r="A15">
        <v>2145</v>
      </c>
    </row>
    <row r="16" spans="1:1">
      <c r="A16">
        <v>935</v>
      </c>
    </row>
    <row r="17" spans="1:1">
      <c r="A17">
        <v>1045</v>
      </c>
    </row>
    <row r="18" spans="1:1">
      <c r="A18">
        <v>1045</v>
      </c>
    </row>
    <row r="19" spans="1:1">
      <c r="A19">
        <v>1155</v>
      </c>
    </row>
    <row r="20" spans="1:1">
      <c r="A20">
        <v>1155</v>
      </c>
    </row>
    <row r="21" spans="1:1">
      <c r="A21">
        <v>1155</v>
      </c>
    </row>
    <row r="22" spans="1:1">
      <c r="A22">
        <v>715</v>
      </c>
    </row>
    <row r="23" spans="1:1">
      <c r="A23">
        <v>715</v>
      </c>
    </row>
    <row r="24" spans="1:1">
      <c r="A24">
        <v>880</v>
      </c>
    </row>
    <row r="25" spans="1:1">
      <c r="A25">
        <v>715</v>
      </c>
    </row>
    <row r="26" spans="1:1">
      <c r="A26">
        <v>880</v>
      </c>
    </row>
    <row r="28" spans="1:1">
      <c r="A28">
        <f>SUM(A1:A27)</f>
        <v>39820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7"/>
  <sheetViews>
    <sheetView workbookViewId="0">
      <selection activeCell="A26" sqref="A1:A26"/>
    </sheetView>
  </sheetViews>
  <sheetFormatPr defaultRowHeight="15"/>
  <sheetData>
    <row r="1" spans="1:1">
      <c r="A1">
        <v>1272.81</v>
      </c>
    </row>
    <row r="2" spans="1:1">
      <c r="A2">
        <v>1272.81</v>
      </c>
    </row>
    <row r="3" spans="1:1">
      <c r="A3">
        <v>1272.81</v>
      </c>
    </row>
    <row r="4" spans="1:1">
      <c r="A4">
        <v>1272.81</v>
      </c>
    </row>
    <row r="5" spans="1:1">
      <c r="A5">
        <v>3760.57</v>
      </c>
    </row>
    <row r="6" spans="1:1">
      <c r="A6">
        <v>3760.57</v>
      </c>
    </row>
    <row r="7" spans="1:1">
      <c r="A7">
        <v>3760.57</v>
      </c>
    </row>
    <row r="8" spans="1:1">
      <c r="A8">
        <v>3760.57</v>
      </c>
    </row>
    <row r="9" spans="1:1">
      <c r="A9">
        <v>1909.21</v>
      </c>
    </row>
    <row r="10" spans="1:1">
      <c r="A10">
        <v>1272.81</v>
      </c>
    </row>
    <row r="11" spans="1:1">
      <c r="A11">
        <v>1272.81</v>
      </c>
    </row>
    <row r="12" spans="1:1">
      <c r="A12">
        <v>2256.34</v>
      </c>
    </row>
    <row r="13" spans="1:1">
      <c r="A13">
        <v>2256.34</v>
      </c>
    </row>
    <row r="14" spans="1:1">
      <c r="A14">
        <v>2256.34</v>
      </c>
    </row>
    <row r="15" spans="1:1">
      <c r="A15">
        <v>2256.34</v>
      </c>
    </row>
    <row r="16" spans="1:1">
      <c r="A16">
        <v>1272.81</v>
      </c>
    </row>
    <row r="17" spans="1:1">
      <c r="A17">
        <v>1272.81</v>
      </c>
    </row>
    <row r="18" spans="1:1">
      <c r="A18">
        <v>1272.81</v>
      </c>
    </row>
    <row r="19" spans="1:1">
      <c r="A19">
        <v>1272.81</v>
      </c>
    </row>
    <row r="20" spans="1:1">
      <c r="A20">
        <v>1272.81</v>
      </c>
    </row>
    <row r="21" spans="1:1">
      <c r="A21">
        <v>1272.81</v>
      </c>
    </row>
    <row r="22" spans="1:1">
      <c r="A22">
        <v>1099.24</v>
      </c>
    </row>
    <row r="23" spans="1:1">
      <c r="A23">
        <v>1099.24</v>
      </c>
    </row>
    <row r="24" spans="1:1">
      <c r="A24">
        <v>1272.81</v>
      </c>
    </row>
    <row r="25" spans="1:1">
      <c r="A25">
        <v>1272.81</v>
      </c>
    </row>
    <row r="26" spans="1:1">
      <c r="A26">
        <v>1272.81</v>
      </c>
    </row>
    <row r="27" spans="1:1">
      <c r="A27">
        <f>SUM(A1:A26)</f>
        <v>47267.479999999981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РАСЧЕТ</vt:lpstr>
      <vt:lpstr>Лист2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ГУИОН-НМЦК</dc:title>
  <dc:subject>НМЦК</dc:subject>
  <dc:creator>ГУИОН</dc:creator>
  <cp:keywords>НМЦК</cp:keywords>
  <cp:lastModifiedBy>Ivanova</cp:lastModifiedBy>
  <cp:lastPrinted>2026-04-01T08:23:50Z</cp:lastPrinted>
  <dcterms:created xsi:type="dcterms:W3CDTF">2014-01-15T18:15:09Z</dcterms:created>
  <dcterms:modified xsi:type="dcterms:W3CDTF">2026-04-22T12:34:26Z</dcterms:modified>
</cp:coreProperties>
</file>