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ЗАКУПКИ\2026\СОУТ\"/>
    </mc:Choice>
  </mc:AlternateContent>
  <bookViews>
    <workbookView xWindow="0" yWindow="0" windowWidth="23040" windowHeight="8328"/>
  </bookViews>
  <sheets>
    <sheet name="Расчет НМЦК" sheetId="1" r:id="rId1"/>
  </sheets>
  <calcPr calcId="162913"/>
</workbook>
</file>

<file path=xl/calcChain.xml><?xml version="1.0" encoding="utf-8"?>
<calcChain xmlns="http://schemas.openxmlformats.org/spreadsheetml/2006/main">
  <c r="L16" i="1" l="1"/>
  <c r="H13" i="1" l="1"/>
  <c r="F13" i="1"/>
  <c r="D13" i="1"/>
  <c r="H5" i="1" l="1"/>
  <c r="F5" i="1"/>
  <c r="H6" i="1" l="1"/>
  <c r="H7" i="1"/>
  <c r="H8" i="1"/>
  <c r="H9" i="1"/>
  <c r="H10" i="1"/>
  <c r="H11" i="1"/>
  <c r="H12" i="1"/>
  <c r="F6" i="1"/>
  <c r="F7" i="1"/>
  <c r="F8" i="1"/>
  <c r="F9" i="1"/>
  <c r="F10" i="1"/>
  <c r="F11" i="1"/>
  <c r="F12" i="1"/>
  <c r="D6" i="1"/>
  <c r="D7" i="1"/>
  <c r="D8" i="1"/>
  <c r="D9" i="1"/>
  <c r="D10" i="1"/>
  <c r="D11" i="1"/>
  <c r="D12" i="1"/>
  <c r="D5" i="1"/>
  <c r="K5" i="1" l="1"/>
  <c r="N5" i="1" s="1"/>
  <c r="K6" i="1"/>
  <c r="N6" i="1" s="1"/>
  <c r="K7" i="1"/>
  <c r="N7" i="1" s="1"/>
  <c r="K8" i="1"/>
  <c r="N8" i="1" s="1"/>
  <c r="K9" i="1"/>
  <c r="N9" i="1" s="1"/>
  <c r="K10" i="1"/>
  <c r="N10" i="1" s="1"/>
  <c r="K11" i="1"/>
  <c r="N11" i="1" s="1"/>
  <c r="J5" i="1"/>
  <c r="J6" i="1"/>
  <c r="J7" i="1"/>
  <c r="J8" i="1"/>
  <c r="J9" i="1"/>
  <c r="J10" i="1"/>
  <c r="J11" i="1"/>
  <c r="K12" i="1" l="1"/>
  <c r="N12" i="1" s="1"/>
  <c r="N13" i="1" s="1"/>
  <c r="J12" i="1"/>
  <c r="N14" i="1" l="1"/>
</calcChain>
</file>

<file path=xl/sharedStrings.xml><?xml version="1.0" encoding="utf-8"?>
<sst xmlns="http://schemas.openxmlformats.org/spreadsheetml/2006/main" count="28" uniqueCount="28">
  <si>
    <t>ОК</t>
  </si>
  <si>
    <t>Если в КП цены БЕЗ НДС,        то нужен пересчет</t>
  </si>
  <si>
    <t>Превышение</t>
  </si>
  <si>
    <t>№ п/п</t>
  </si>
  <si>
    <t>Наименование объекта закупки</t>
  </si>
  <si>
    <t>ИЦИ 1</t>
  </si>
  <si>
    <t>Коэффициент вариации</t>
  </si>
  <si>
    <t>Средняя цена за единицу</t>
  </si>
  <si>
    <t>Количество</t>
  </si>
  <si>
    <t>Единица измерения</t>
  </si>
  <si>
    <t>Стоимость, руб.</t>
  </si>
  <si>
    <t>Проверка коэффициента вариации (не должен быть выше 33 %)</t>
  </si>
  <si>
    <t>Цена из КП БЕЗ НДС</t>
  </si>
  <si>
    <t>Цена с НДС</t>
  </si>
  <si>
    <t>мес</t>
  </si>
  <si>
    <t>ИТОГО:</t>
  </si>
  <si>
    <t>В том числе НДС:</t>
  </si>
  <si>
    <t>ИЦИ 2</t>
  </si>
  <si>
    <t>ИЦИ 3</t>
  </si>
  <si>
    <t>Цена за единицу № 1</t>
  </si>
  <si>
    <t>Цена за единицу № 2</t>
  </si>
  <si>
    <t>Цена за единицу № 3</t>
  </si>
  <si>
    <t>Заведующий</t>
  </si>
  <si>
    <t>С.В. Краевая</t>
  </si>
  <si>
    <t>раб.мест</t>
  </si>
  <si>
    <t>Оказание услуг по проведению специальной оценке условий труда (соут)</t>
  </si>
  <si>
    <t xml:space="preserve">РАСЧЕТ НАЧАЛЬНОЙ (МАКСИМАЛЬНОЙ) ЦЕНЫ КОНТРАКТА НА
Оказание услуг по проведению специальной оценке условий труда (СОУТ) </t>
  </si>
  <si>
    <t>ИТОГО НАИМЕНЬШАЯ ЦЕНА КОНТРАКТА СОСТАВЛЯЕТ: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</si>
</sst>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\-??\ _₽_-;_-@_-"/>
  </numFmts>
  <fonts count="11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theme="0"/>
      </patternFill>
    </fill>
    <fill>
      <patternFill patternType="solid">
        <fgColor theme="5" tint="0.59999389629810485"/>
        <bgColor indexed="65"/>
      </patternFill>
    </fill>
  </fills>
  <borders count="2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NumberFormat="1" applyFont="1"/>
    <xf numFmtId="0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3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 wrapText="1"/>
    </xf>
    <xf numFmtId="10" fontId="5" fillId="4" borderId="10" xfId="0" applyNumberFormat="1" applyFont="1" applyFill="1" applyBorder="1" applyAlignment="1">
      <alignment horizontal="center" vertical="center"/>
    </xf>
    <xf numFmtId="164" fontId="5" fillId="4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164" fontId="5" fillId="4" borderId="17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right" vertical="center"/>
    </xf>
    <xf numFmtId="0" fontId="5" fillId="0" borderId="0" xfId="0" applyNumberFormat="1" applyFont="1"/>
    <xf numFmtId="0" fontId="5" fillId="0" borderId="0" xfId="0" applyNumberFormat="1" applyFont="1" applyAlignment="1">
      <alignment wrapText="1"/>
    </xf>
    <xf numFmtId="0" fontId="5" fillId="0" borderId="0" xfId="0" applyNumberFormat="1" applyFont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left" vertical="center" wrapText="1"/>
    </xf>
    <xf numFmtId="0" fontId="9" fillId="0" borderId="10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/>
    <xf numFmtId="0" fontId="5" fillId="3" borderId="10" xfId="0" applyNumberFormat="1" applyFont="1" applyFill="1" applyBorder="1" applyAlignment="1">
      <alignment horizontal="left" vertical="center" wrapText="1"/>
    </xf>
    <xf numFmtId="0" fontId="10" fillId="0" borderId="0" xfId="0" applyNumberFormat="1" applyFont="1" applyAlignment="1">
      <alignment wrapText="1"/>
    </xf>
    <xf numFmtId="0" fontId="10" fillId="0" borderId="0" xfId="0" applyNumberFormat="1" applyFont="1"/>
    <xf numFmtId="0" fontId="1" fillId="0" borderId="0" xfId="0" applyNumberFormat="1" applyFont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0" fontId="2" fillId="0" borderId="2" xfId="0" applyNumberFormat="1" applyFont="1" applyBorder="1" applyAlignment="1">
      <alignment horizontal="center"/>
    </xf>
    <xf numFmtId="0" fontId="2" fillId="0" borderId="3" xfId="0" applyNumberFormat="1" applyFont="1" applyBorder="1" applyAlignment="1">
      <alignment horizontal="center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center" vertical="center" wrapText="1"/>
    </xf>
    <xf numFmtId="0" fontId="3" fillId="0" borderId="23" xfId="0" applyNumberFormat="1" applyFont="1" applyBorder="1" applyAlignment="1">
      <alignment horizontal="right" vertical="center"/>
    </xf>
    <xf numFmtId="0" fontId="3" fillId="0" borderId="16" xfId="0" applyNumberFormat="1" applyFont="1" applyBorder="1" applyAlignment="1">
      <alignment horizontal="right" vertical="center"/>
    </xf>
    <xf numFmtId="0" fontId="3" fillId="0" borderId="15" xfId="0" applyNumberFormat="1" applyFont="1" applyBorder="1" applyAlignment="1">
      <alignment horizontal="right" vertical="center"/>
    </xf>
    <xf numFmtId="0" fontId="3" fillId="0" borderId="17" xfId="0" applyNumberFormat="1" applyFont="1" applyBorder="1" applyAlignment="1">
      <alignment horizontal="right" vertical="center"/>
    </xf>
    <xf numFmtId="0" fontId="3" fillId="0" borderId="18" xfId="0" applyNumberFormat="1" applyFont="1" applyBorder="1" applyAlignment="1">
      <alignment horizontal="right" vertical="center"/>
    </xf>
    <xf numFmtId="0" fontId="3" fillId="0" borderId="19" xfId="0" applyNumberFormat="1" applyFont="1" applyBorder="1" applyAlignment="1">
      <alignment horizontal="right" vertical="center"/>
    </xf>
    <xf numFmtId="0" fontId="5" fillId="0" borderId="23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8" fillId="0" borderId="0" xfId="0" applyNumberFormat="1" applyFont="1" applyAlignment="1">
      <alignment horizontal="left" vertical="center" wrapText="1"/>
    </xf>
    <xf numFmtId="164" fontId="8" fillId="0" borderId="20" xfId="0" applyNumberFormat="1" applyFont="1" applyBorder="1" applyAlignment="1">
      <alignment horizontal="center" vertical="center"/>
    </xf>
    <xf numFmtId="164" fontId="8" fillId="0" borderId="21" xfId="0" applyNumberFormat="1" applyFont="1" applyBorder="1" applyAlignment="1">
      <alignment horizontal="center" vertical="center"/>
    </xf>
    <xf numFmtId="164" fontId="8" fillId="0" borderId="22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2">
    <dxf>
      <fill>
        <patternFill patternType="solid">
          <bgColor rgb="FFFF0000"/>
        </patternFill>
      </fill>
    </dxf>
    <dxf>
      <fill>
        <patternFill patternType="solid">
          <bgColor rgb="FF92D05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R21"/>
  <sheetViews>
    <sheetView tabSelected="1" zoomScale="80" zoomScaleNormal="80" workbookViewId="0">
      <selection activeCell="L26" sqref="L26"/>
    </sheetView>
  </sheetViews>
  <sheetFormatPr defaultColWidth="9.109375" defaultRowHeight="14.4" x14ac:dyDescent="0.3"/>
  <cols>
    <col min="1" max="1" width="1.5546875" customWidth="1"/>
    <col min="2" max="2" width="6.33203125" customWidth="1"/>
    <col min="3" max="3" width="33.109375" style="1" customWidth="1"/>
    <col min="4" max="4" width="16.33203125" customWidth="1"/>
    <col min="5" max="5" width="13.33203125" customWidth="1"/>
    <col min="6" max="6" width="14.44140625" customWidth="1"/>
    <col min="7" max="7" width="13.33203125" customWidth="1"/>
    <col min="8" max="8" width="15.6640625" customWidth="1"/>
    <col min="9" max="9" width="13" customWidth="1"/>
    <col min="10" max="10" width="16" customWidth="1"/>
    <col min="11" max="11" width="13" customWidth="1"/>
    <col min="12" max="12" width="7.88671875" customWidth="1"/>
    <col min="13" max="13" width="9.109375" customWidth="1"/>
    <col min="14" max="14" width="23.5546875" style="2" customWidth="1"/>
    <col min="16" max="16" width="28" style="2" hidden="1" customWidth="1"/>
    <col min="17" max="18" width="12.6640625" hidden="1" customWidth="1"/>
  </cols>
  <sheetData>
    <row r="2" spans="2:18" ht="29.4" customHeight="1" x14ac:dyDescent="0.3">
      <c r="B2" s="33" t="s">
        <v>26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5"/>
      <c r="P2" s="3" t="s">
        <v>0</v>
      </c>
      <c r="Q2" s="36" t="s">
        <v>1</v>
      </c>
      <c r="R2" s="37"/>
    </row>
    <row r="3" spans="2:18" x14ac:dyDescent="0.3">
      <c r="P3" s="4" t="s">
        <v>2</v>
      </c>
      <c r="Q3" s="38"/>
      <c r="R3" s="39"/>
    </row>
    <row r="4" spans="2:18" ht="43.2" x14ac:dyDescent="0.3">
      <c r="B4" s="5" t="s">
        <v>3</v>
      </c>
      <c r="C4" s="5" t="s">
        <v>4</v>
      </c>
      <c r="D4" s="6" t="s">
        <v>5</v>
      </c>
      <c r="E4" s="5" t="s">
        <v>19</v>
      </c>
      <c r="F4" s="6" t="s">
        <v>17</v>
      </c>
      <c r="G4" s="5" t="s">
        <v>20</v>
      </c>
      <c r="H4" s="6" t="s">
        <v>18</v>
      </c>
      <c r="I4" s="5" t="s">
        <v>21</v>
      </c>
      <c r="J4" s="5" t="s">
        <v>6</v>
      </c>
      <c r="K4" s="5" t="s">
        <v>7</v>
      </c>
      <c r="L4" s="5" t="s">
        <v>8</v>
      </c>
      <c r="M4" s="5" t="s">
        <v>9</v>
      </c>
      <c r="N4" s="5" t="s">
        <v>10</v>
      </c>
      <c r="P4" s="7" t="s">
        <v>11</v>
      </c>
      <c r="Q4" s="8" t="s">
        <v>12</v>
      </c>
      <c r="R4" s="9" t="s">
        <v>13</v>
      </c>
    </row>
    <row r="5" spans="2:18" ht="39.6" x14ac:dyDescent="0.3">
      <c r="B5" s="5">
        <v>1</v>
      </c>
      <c r="C5" s="25" t="s">
        <v>25</v>
      </c>
      <c r="D5" s="26">
        <f>L5*E5</f>
        <v>109000</v>
      </c>
      <c r="E5" s="24">
        <v>1000</v>
      </c>
      <c r="F5" s="26">
        <f>L5*G5</f>
        <v>87200</v>
      </c>
      <c r="G5" s="24">
        <v>800</v>
      </c>
      <c r="H5" s="26">
        <f>L5*I5</f>
        <v>106820</v>
      </c>
      <c r="I5" s="24">
        <v>980</v>
      </c>
      <c r="J5" s="12">
        <f t="shared" ref="J5:J11" si="0">_xlfn.STDEV.S(E5, G5, I5)/AVERAGE(E5, G5, I5)</f>
        <v>0.11886842907811733</v>
      </c>
      <c r="K5" s="13">
        <f t="shared" ref="K5:K11" si="1">ROUND((E5+G5+I5)/3, 2)</f>
        <v>926.67</v>
      </c>
      <c r="L5" s="5">
        <v>109</v>
      </c>
      <c r="M5" s="5" t="s">
        <v>24</v>
      </c>
      <c r="N5" s="13">
        <f t="shared" ref="N5:N11" si="2">K5*L5</f>
        <v>101007.03</v>
      </c>
      <c r="P5" s="7"/>
      <c r="Q5" s="8"/>
      <c r="R5" s="9"/>
    </row>
    <row r="6" spans="2:18" hidden="1" x14ac:dyDescent="0.3">
      <c r="B6" s="5">
        <v>2</v>
      </c>
      <c r="C6" s="25"/>
      <c r="D6" s="26">
        <f t="shared" ref="D6:D12" si="3">L6*E6</f>
        <v>0</v>
      </c>
      <c r="E6" s="24"/>
      <c r="F6" s="26">
        <f t="shared" ref="F6:F12" si="4">G6*L6</f>
        <v>0</v>
      </c>
      <c r="G6" s="24"/>
      <c r="H6" s="26">
        <f t="shared" ref="H6:H12" si="5">L6*I6</f>
        <v>0</v>
      </c>
      <c r="I6" s="24"/>
      <c r="J6" s="12" t="e">
        <f t="shared" si="0"/>
        <v>#DIV/0!</v>
      </c>
      <c r="K6" s="13">
        <f t="shared" si="1"/>
        <v>0</v>
      </c>
      <c r="L6" s="5"/>
      <c r="M6" s="5"/>
      <c r="N6" s="13">
        <f t="shared" si="2"/>
        <v>0</v>
      </c>
      <c r="P6" s="7"/>
      <c r="Q6" s="8"/>
      <c r="R6" s="9"/>
    </row>
    <row r="7" spans="2:18" hidden="1" x14ac:dyDescent="0.3">
      <c r="B7" s="5">
        <v>3</v>
      </c>
      <c r="C7" s="25"/>
      <c r="D7" s="26">
        <f t="shared" si="3"/>
        <v>0</v>
      </c>
      <c r="E7" s="24"/>
      <c r="F7" s="26">
        <f t="shared" si="4"/>
        <v>0</v>
      </c>
      <c r="G7" s="24"/>
      <c r="H7" s="26">
        <f t="shared" si="5"/>
        <v>0</v>
      </c>
      <c r="I7" s="24"/>
      <c r="J7" s="12" t="e">
        <f t="shared" si="0"/>
        <v>#DIV/0!</v>
      </c>
      <c r="K7" s="13">
        <f t="shared" si="1"/>
        <v>0</v>
      </c>
      <c r="L7" s="5"/>
      <c r="M7" s="5"/>
      <c r="N7" s="13">
        <f t="shared" si="2"/>
        <v>0</v>
      </c>
      <c r="P7" s="7"/>
      <c r="Q7" s="8"/>
      <c r="R7" s="9"/>
    </row>
    <row r="8" spans="2:18" hidden="1" x14ac:dyDescent="0.3">
      <c r="B8" s="5">
        <v>4</v>
      </c>
      <c r="C8" s="25"/>
      <c r="D8" s="26">
        <f t="shared" si="3"/>
        <v>0</v>
      </c>
      <c r="E8" s="24"/>
      <c r="F8" s="26">
        <f t="shared" si="4"/>
        <v>0</v>
      </c>
      <c r="G8" s="24"/>
      <c r="H8" s="26">
        <f t="shared" si="5"/>
        <v>0</v>
      </c>
      <c r="I8" s="24"/>
      <c r="J8" s="12" t="e">
        <f t="shared" si="0"/>
        <v>#DIV/0!</v>
      </c>
      <c r="K8" s="13">
        <f t="shared" si="1"/>
        <v>0</v>
      </c>
      <c r="L8" s="5"/>
      <c r="M8" s="5"/>
      <c r="N8" s="13">
        <f t="shared" si="2"/>
        <v>0</v>
      </c>
      <c r="P8" s="7"/>
      <c r="Q8" s="8"/>
      <c r="R8" s="9"/>
    </row>
    <row r="9" spans="2:18" hidden="1" x14ac:dyDescent="0.3">
      <c r="B9" s="5">
        <v>5</v>
      </c>
      <c r="C9" s="25"/>
      <c r="D9" s="26">
        <f t="shared" si="3"/>
        <v>0</v>
      </c>
      <c r="E9" s="24"/>
      <c r="F9" s="26">
        <f t="shared" si="4"/>
        <v>0</v>
      </c>
      <c r="G9" s="24"/>
      <c r="H9" s="26">
        <f t="shared" si="5"/>
        <v>0</v>
      </c>
      <c r="I9" s="24"/>
      <c r="J9" s="12" t="e">
        <f t="shared" si="0"/>
        <v>#DIV/0!</v>
      </c>
      <c r="K9" s="13">
        <f t="shared" si="1"/>
        <v>0</v>
      </c>
      <c r="L9" s="5"/>
      <c r="M9" s="5"/>
      <c r="N9" s="13">
        <f t="shared" si="2"/>
        <v>0</v>
      </c>
      <c r="P9" s="7"/>
      <c r="Q9" s="8"/>
      <c r="R9" s="9"/>
    </row>
    <row r="10" spans="2:18" hidden="1" x14ac:dyDescent="0.3">
      <c r="B10" s="5">
        <v>6</v>
      </c>
      <c r="C10" s="25"/>
      <c r="D10" s="26">
        <f t="shared" si="3"/>
        <v>0</v>
      </c>
      <c r="E10" s="24"/>
      <c r="F10" s="26">
        <f t="shared" si="4"/>
        <v>0</v>
      </c>
      <c r="G10" s="24"/>
      <c r="H10" s="26">
        <f t="shared" si="5"/>
        <v>0</v>
      </c>
      <c r="I10" s="24"/>
      <c r="J10" s="12" t="e">
        <f t="shared" si="0"/>
        <v>#DIV/0!</v>
      </c>
      <c r="K10" s="13">
        <f t="shared" si="1"/>
        <v>0</v>
      </c>
      <c r="L10" s="5"/>
      <c r="M10" s="5"/>
      <c r="N10" s="13">
        <f t="shared" si="2"/>
        <v>0</v>
      </c>
      <c r="P10" s="7"/>
      <c r="Q10" s="8"/>
      <c r="R10" s="9"/>
    </row>
    <row r="11" spans="2:18" hidden="1" x14ac:dyDescent="0.3">
      <c r="B11" s="5">
        <v>7</v>
      </c>
      <c r="C11" s="25"/>
      <c r="D11" s="26">
        <f t="shared" si="3"/>
        <v>0</v>
      </c>
      <c r="E11" s="24"/>
      <c r="F11" s="26">
        <f t="shared" si="4"/>
        <v>0</v>
      </c>
      <c r="G11" s="24"/>
      <c r="H11" s="26">
        <f t="shared" si="5"/>
        <v>0</v>
      </c>
      <c r="I11" s="24"/>
      <c r="J11" s="12" t="e">
        <f t="shared" si="0"/>
        <v>#DIV/0!</v>
      </c>
      <c r="K11" s="13">
        <f t="shared" si="1"/>
        <v>0</v>
      </c>
      <c r="L11" s="5"/>
      <c r="M11" s="5"/>
      <c r="N11" s="13">
        <f t="shared" si="2"/>
        <v>0</v>
      </c>
      <c r="P11" s="7"/>
      <c r="Q11" s="8"/>
      <c r="R11" s="9"/>
    </row>
    <row r="12" spans="2:18" ht="15.6" hidden="1" x14ac:dyDescent="0.3">
      <c r="B12" s="5">
        <v>8</v>
      </c>
      <c r="C12" s="29"/>
      <c r="D12" s="26">
        <f t="shared" si="3"/>
        <v>0</v>
      </c>
      <c r="E12" s="11"/>
      <c r="F12" s="26">
        <f t="shared" si="4"/>
        <v>0</v>
      </c>
      <c r="G12" s="11"/>
      <c r="H12" s="26">
        <f t="shared" si="5"/>
        <v>0</v>
      </c>
      <c r="I12" s="11"/>
      <c r="J12" s="12" t="e">
        <f>_xlfn.STDEV.S(E12, G12, I12)/AVERAGE(E12, G12, I12)</f>
        <v>#DIV/0!</v>
      </c>
      <c r="K12" s="13">
        <f>ROUND((E12+G12+I12)/3, 2)</f>
        <v>0</v>
      </c>
      <c r="L12" s="14"/>
      <c r="M12" s="15" t="s">
        <v>14</v>
      </c>
      <c r="N12" s="13">
        <f>K12*L12</f>
        <v>0</v>
      </c>
      <c r="P12" s="16"/>
      <c r="Q12" s="17"/>
      <c r="R12" s="18"/>
    </row>
    <row r="13" spans="2:18" x14ac:dyDescent="0.3">
      <c r="B13" s="46"/>
      <c r="C13" s="47"/>
      <c r="D13" s="28">
        <f>SUM(D5:D12)</f>
        <v>109000</v>
      </c>
      <c r="E13" s="10"/>
      <c r="F13" s="27">
        <f>SUM(F5:F12)</f>
        <v>87200</v>
      </c>
      <c r="G13" s="10"/>
      <c r="H13" s="27">
        <f>SUM(H5:H12)</f>
        <v>106820</v>
      </c>
      <c r="I13" s="10"/>
      <c r="J13" s="10"/>
      <c r="K13" s="40" t="s">
        <v>15</v>
      </c>
      <c r="L13" s="41"/>
      <c r="M13" s="42"/>
      <c r="N13" s="13">
        <f>SUM(N5:N12)</f>
        <v>101007.03</v>
      </c>
    </row>
    <row r="14" spans="2:18" x14ac:dyDescent="0.3">
      <c r="B14" s="43" t="s">
        <v>16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5"/>
      <c r="N14" s="19">
        <f>ROUND(N13/6, 2)</f>
        <v>16834.509999999998</v>
      </c>
    </row>
    <row r="15" spans="2:18" x14ac:dyDescent="0.3"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</row>
    <row r="16" spans="2:18" ht="20.399999999999999" x14ac:dyDescent="0.3">
      <c r="B16" s="48" t="s">
        <v>27</v>
      </c>
      <c r="C16" s="48"/>
      <c r="D16" s="48"/>
      <c r="E16" s="48"/>
      <c r="F16" s="48"/>
      <c r="G16" s="48"/>
      <c r="H16" s="48"/>
      <c r="I16" s="48"/>
      <c r="J16" s="48"/>
      <c r="K16" s="48"/>
      <c r="L16" s="49">
        <f>F13</f>
        <v>87200</v>
      </c>
      <c r="M16" s="50"/>
      <c r="N16" s="51"/>
    </row>
    <row r="17" spans="2:14" x14ac:dyDescent="0.3">
      <c r="B17" s="21"/>
      <c r="C17" s="22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3"/>
    </row>
    <row r="19" spans="2:14" ht="15.6" x14ac:dyDescent="0.3">
      <c r="C19" s="30" t="s">
        <v>22</v>
      </c>
      <c r="D19" s="31"/>
      <c r="E19" s="31" t="s">
        <v>23</v>
      </c>
    </row>
    <row r="21" spans="2:14" x14ac:dyDescent="0.3">
      <c r="D21" s="32"/>
      <c r="E21" s="32"/>
      <c r="F21" s="32"/>
      <c r="G21" s="32"/>
      <c r="H21" s="32"/>
      <c r="I21" s="32"/>
      <c r="J21" s="32"/>
      <c r="K21" s="32"/>
      <c r="L21" s="32"/>
    </row>
  </sheetData>
  <mergeCells count="8">
    <mergeCell ref="D21:L21"/>
    <mergeCell ref="B2:N2"/>
    <mergeCell ref="Q2:R3"/>
    <mergeCell ref="K13:M13"/>
    <mergeCell ref="B14:M14"/>
    <mergeCell ref="B13:C13"/>
    <mergeCell ref="B16:K16"/>
    <mergeCell ref="L16:N16"/>
  </mergeCells>
  <conditionalFormatting sqref="P12">
    <cfRule type="cellIs" dxfId="1" priority="2" operator="equal">
      <formula>$P$2</formula>
    </cfRule>
  </conditionalFormatting>
  <conditionalFormatting sqref="P12">
    <cfRule type="cellIs" dxfId="0" priority="1" operator="equal">
      <formula>$P$3</formula>
    </cfRule>
  </conditionalFormatting>
  <pageMargins left="0.70000004768371604" right="0.70000004768371604" top="0.75" bottom="0.75" header="0.30000001192092901" footer="0.30000001192092901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2026-05-14T12:44:47Z</cp:lastPrinted>
  <dcterms:modified xsi:type="dcterms:W3CDTF">2026-05-14T12:45:41Z</dcterms:modified>
</cp:coreProperties>
</file>