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Лист1!$A$1:$M$21</definedName>
  </definedNames>
  <calcPr calcId="125725"/>
</workbook>
</file>

<file path=xl/calcChain.xml><?xml version="1.0" encoding="utf-8"?>
<calcChain xmlns="http://schemas.openxmlformats.org/spreadsheetml/2006/main">
  <c r="H17" i="1"/>
  <c r="I17"/>
  <c r="J17" s="1"/>
  <c r="K17" s="1"/>
  <c r="K18" s="1"/>
  <c r="L17"/>
  <c r="M17" s="1"/>
  <c r="L12"/>
  <c r="L13"/>
  <c r="L14"/>
  <c r="L15"/>
  <c r="I12"/>
  <c r="J12" s="1"/>
  <c r="K12" s="1"/>
  <c r="I13"/>
  <c r="J13" s="1"/>
  <c r="K13" s="1"/>
  <c r="I14"/>
  <c r="J14" s="1"/>
  <c r="K14" s="1"/>
  <c r="I15"/>
  <c r="J15" s="1"/>
  <c r="K15" s="1"/>
  <c r="H12"/>
  <c r="H13"/>
  <c r="H14"/>
  <c r="H15"/>
  <c r="I11"/>
  <c r="J11" s="1"/>
  <c r="K11" s="1"/>
  <c r="L11"/>
  <c r="H11"/>
  <c r="L10"/>
  <c r="I10"/>
  <c r="J10" s="1"/>
  <c r="K10" s="1"/>
  <c r="H10"/>
  <c r="M10" l="1"/>
  <c r="M15"/>
  <c r="M14"/>
  <c r="M13"/>
  <c r="M12"/>
  <c r="M11"/>
</calcChain>
</file>

<file path=xl/sharedStrings.xml><?xml version="1.0" encoding="utf-8"?>
<sst xmlns="http://schemas.openxmlformats.org/spreadsheetml/2006/main" count="41" uniqueCount="30">
  <si>
    <t>№ п.п.</t>
  </si>
  <si>
    <t>Наименование товара</t>
  </si>
  <si>
    <t>Ед. изм-я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</si>
  <si>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</si>
  <si>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</si>
  <si>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</si>
  <si>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</si>
  <si>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</si>
  <si>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Стандартное откл.</t>
  </si>
  <si>
    <t>Коэф. вариации цен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</si>
  <si>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</si>
  <si>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сумма цен указанных единиц, руб</t>
  </si>
  <si>
    <t>Используемые методы определения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</si>
  <si>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Порядок формирования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</si>
  <si>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Расчет начальной (максимальной) цены контракта, начальной сумм цен единиц товаров, работы, услуги, начальной цены единицы товара, работы, услуги  представлены в таблице ниже</t>
  </si>
  <si>
    <t>В цену контракта включены все расходы на перевозку, страхование, уплату таможенных пошлин, налогов и других обязательных платежей, а также расходы, связанные с исполнением  контракта</t>
  </si>
  <si>
    <t>Начальная сумма цен единиц товаров (ИТОГО):</t>
  </si>
  <si>
    <t>Обоснование начальной цены единицы товара, начальной суммы цен указанных единиц, максимального значения цены контракта</t>
  </si>
  <si>
    <t>Максимальное значение цены контракта включает в себя стоимость единиц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</si>
  <si>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Контейнер для стерилизации</t>
  </si>
  <si>
    <t>Контейнер универсальный для транспортировки тары с образцами</t>
  </si>
  <si>
    <t>Штука</t>
  </si>
  <si>
    <t>Коммерческое предложение № 1 (Вх.№ 550 от 01.06.2026)</t>
  </si>
  <si>
    <t>Коммерческое предложение № 2 (Вх.№ 551 от 01.06.2026)</t>
  </si>
  <si>
    <t>Коммерческое предложение № 3 (Вх.№ 549 от 01.06.2026)</t>
  </si>
  <si>
    <t>Начальная цена единицы товара, начальная сумма цен указанных единиц определена и обоснована в соответствии с требованиями частей 22, 24 статьи 22 Закона и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 (далее – Порядок)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285 и 290 от 28.05.2026г.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</si>
  <si>
    <t>Коммерческое предложение № 1 (Вх.№ 553 от 01.06.2026)</t>
  </si>
  <si>
    <t>Коммерческое предложение № 2 (Вх.№ 554 от 01.06.2026)</t>
  </si>
  <si>
    <t>Коммерческое предложение № 3 (Вх.№ 555 от 01.06.2026)</t>
  </si>
  <si>
    <r>
      <t>Максимальное значение цены контракт</t>
    </r>
    <r>
      <rPr>
        <sz val="11"/>
        <rFont val="Times New Roman"/>
        <family val="1"/>
        <charset val="204"/>
      </rPr>
      <t xml:space="preserve">а - 98 150,00 </t>
    </r>
    <r>
      <rPr>
        <sz val="11"/>
        <color rgb="FF000000"/>
        <rFont val="Times New Roman"/>
        <family val="1"/>
        <charset val="204"/>
      </rPr>
      <t xml:space="preserve">руб.
Начальная сумма цен единиц товаров – 59 950,00 руб.
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</si>
</sst>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10"/>
      <color theme="1"/>
      <name val="Times New Roman"/>
      <family val="1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 readingOrder="1"/>
    </xf>
    <xf numFmtId="2" fontId="1" fillId="0" borderId="6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 wrapText="1" readingOrder="1"/>
    </xf>
    <xf numFmtId="0" fontId="11" fillId="0" borderId="0" xfId="0" applyFont="1" applyBorder="1" applyAlignment="1">
      <alignment vertical="center" wrapText="1"/>
    </xf>
    <xf numFmtId="0" fontId="11" fillId="0" borderId="11" xfId="0" applyFont="1" applyBorder="1" applyAlignment="1">
      <alignment vertical="top" wrapText="1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/>
    <xf numFmtId="0" fontId="2" fillId="0" borderId="0" xfId="0" applyFont="1" applyBorder="1" applyAlignment="1">
      <alignment horizontal="left" vertical="center" wrapText="1" readingOrder="1"/>
    </xf>
    <xf numFmtId="0" fontId="0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top" wrapText="1" readingOrder="1"/>
    </xf>
    <xf numFmtId="0" fontId="1" fillId="0" borderId="2" xfId="0" applyFont="1" applyBorder="1" applyAlignment="1">
      <alignment horizontal="center" vertical="top" wrapText="1" readingOrder="1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 readingOrder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0" fillId="0" borderId="0" xfId="0" applyFont="1" applyBorder="1" applyAlignment="1">
      <alignment vertical="center"/>
    </xf>
    <xf numFmtId="2" fontId="1" fillId="0" borderId="7" xfId="0" applyNumberFormat="1" applyFont="1" applyBorder="1" applyAlignment="1">
      <alignment horizontal="center" vertical="top" wrapText="1" readingOrder="1"/>
    </xf>
    <xf numFmtId="2" fontId="1" fillId="0" borderId="5" xfId="0" applyNumberFormat="1" applyFont="1" applyBorder="1" applyAlignment="1">
      <alignment horizontal="center" vertical="top" wrapText="1" readingOrder="1"/>
    </xf>
    <xf numFmtId="2" fontId="1" fillId="0" borderId="2" xfId="0" applyNumberFormat="1" applyFont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readingOrder="1"/>
    </xf>
    <xf numFmtId="0" fontId="10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 readingOrder="1"/>
    </xf>
    <xf numFmtId="0" fontId="0" fillId="0" borderId="3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4" fillId="0" borderId="2" xfId="0" applyFont="1" applyBorder="1" applyAlignment="1">
      <alignment vertical="top" readingOrder="1"/>
    </xf>
    <xf numFmtId="0" fontId="1" fillId="0" borderId="2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horizontal="center" vertical="top" wrapText="1" readingOrder="1"/>
    </xf>
    <xf numFmtId="2" fontId="7" fillId="0" borderId="2" xfId="0" applyNumberFormat="1" applyFont="1" applyBorder="1" applyAlignment="1">
      <alignment horizontal="center" vertical="top" wrapText="1" readingOrder="1"/>
    </xf>
    <xf numFmtId="0" fontId="8" fillId="0" borderId="2" xfId="0" applyFont="1" applyBorder="1" applyAlignment="1">
      <alignment vertical="top" readingOrder="1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5"/>
  <sheetViews>
    <sheetView tabSelected="1" topLeftCell="A4" zoomScale="115" zoomScaleNormal="115" workbookViewId="0">
      <selection sqref="A1:M21"/>
    </sheetView>
  </sheetViews>
  <sheetFormatPr defaultRowHeight="15"/>
  <cols>
    <col min="1" max="1" width="3.42578125" customWidth="1"/>
    <col min="2" max="2" width="27.7109375" customWidth="1"/>
    <col min="3" max="3" width="10.140625" customWidth="1"/>
    <col min="4" max="4" width="15.140625" customWidth="1"/>
    <col min="5" max="5" width="15.42578125" customWidth="1"/>
    <col min="6" max="6" width="15.7109375" customWidth="1"/>
    <col min="7" max="7" width="10.5703125" customWidth="1"/>
    <col min="8" max="8" width="13.140625" customWidth="1"/>
    <col min="9" max="9" width="15.42578125" customWidth="1"/>
    <col min="10" max="10" width="12.140625" customWidth="1"/>
    <col min="11" max="11" width="13.140625" customWidth="1"/>
    <col min="12" max="12" width="13" customWidth="1"/>
    <col min="13" max="13" width="14" customWidth="1"/>
  </cols>
  <sheetData>
    <row r="1" spans="1:17" ht="28.5" customHeight="1">
      <c r="B1" s="22" t="s">
        <v>17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7" ht="15.75" customHeight="1"/>
    <row r="3" spans="1:17" ht="229.5" customHeight="1">
      <c r="B3" s="24" t="s">
        <v>12</v>
      </c>
      <c r="C3" s="24"/>
      <c r="D3" s="24"/>
      <c r="E3" s="24"/>
      <c r="F3" s="25" t="s">
        <v>25</v>
      </c>
      <c r="G3" s="26"/>
      <c r="H3" s="26"/>
      <c r="I3" s="26"/>
      <c r="J3" s="26"/>
      <c r="K3" s="26"/>
      <c r="L3" s="26"/>
      <c r="M3" s="26"/>
      <c r="N3" s="12"/>
      <c r="O3" s="11"/>
      <c r="P3" s="11"/>
      <c r="Q3" s="11"/>
    </row>
    <row r="4" spans="1:17" ht="52.5" customHeight="1">
      <c r="B4" s="24" t="s">
        <v>13</v>
      </c>
      <c r="C4" s="24"/>
      <c r="D4" s="24"/>
      <c r="E4" s="24"/>
      <c r="F4" s="25" t="s">
        <v>15</v>
      </c>
      <c r="G4" s="26"/>
      <c r="H4" s="26"/>
      <c r="I4" s="26"/>
      <c r="J4" s="26"/>
      <c r="K4" s="26"/>
      <c r="L4" s="26"/>
      <c r="M4" s="26"/>
      <c r="N4" s="12"/>
      <c r="O4" s="11"/>
      <c r="P4" s="11"/>
      <c r="Q4" s="11"/>
    </row>
    <row r="5" spans="1:17" ht="50.25" customHeight="1">
      <c r="B5" s="24" t="s">
        <v>14</v>
      </c>
      <c r="C5" s="24"/>
      <c r="D5" s="24"/>
      <c r="E5" s="24"/>
      <c r="F5" s="25" t="s">
        <v>29</v>
      </c>
      <c r="G5" s="26"/>
      <c r="H5" s="26"/>
      <c r="I5" s="26"/>
      <c r="J5" s="26"/>
      <c r="K5" s="26"/>
      <c r="L5" s="26"/>
      <c r="M5" s="26"/>
      <c r="N5" s="12"/>
      <c r="O5" s="11"/>
      <c r="P5" s="11"/>
      <c r="Q5" s="11"/>
    </row>
    <row r="6" spans="1:17" ht="3.75" customHeight="1"/>
    <row r="7" spans="1:17" ht="26.25" customHeight="1">
      <c r="A7" s="3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</row>
    <row r="8" spans="1:17" ht="15" customHeight="1">
      <c r="A8" s="38" t="s">
        <v>0</v>
      </c>
      <c r="B8" s="41" t="s">
        <v>1</v>
      </c>
      <c r="C8" s="41" t="s">
        <v>2</v>
      </c>
      <c r="D8" s="41" t="s">
        <v>3</v>
      </c>
      <c r="E8" s="42"/>
      <c r="F8" s="42"/>
      <c r="G8" s="43" t="s">
        <v>4</v>
      </c>
      <c r="H8" s="30" t="s">
        <v>5</v>
      </c>
      <c r="I8" s="30" t="s">
        <v>6</v>
      </c>
      <c r="J8" s="30" t="s">
        <v>7</v>
      </c>
      <c r="K8" s="28" t="s">
        <v>11</v>
      </c>
      <c r="L8" s="30" t="s">
        <v>8</v>
      </c>
      <c r="M8" s="30" t="s">
        <v>9</v>
      </c>
    </row>
    <row r="9" spans="1:17" ht="52.5" customHeight="1">
      <c r="A9" s="39"/>
      <c r="B9" s="39"/>
      <c r="C9" s="31"/>
      <c r="D9" s="18" t="s">
        <v>22</v>
      </c>
      <c r="E9" s="18" t="s">
        <v>23</v>
      </c>
      <c r="F9" s="18" t="s">
        <v>24</v>
      </c>
      <c r="G9" s="44"/>
      <c r="H9" s="31"/>
      <c r="I9" s="40"/>
      <c r="J9" s="40"/>
      <c r="K9" s="29"/>
      <c r="L9" s="31"/>
      <c r="M9" s="31"/>
    </row>
    <row r="10" spans="1:17" ht="30" customHeight="1">
      <c r="A10" s="7">
        <v>1</v>
      </c>
      <c r="B10" s="20" t="s">
        <v>19</v>
      </c>
      <c r="C10" s="1" t="s">
        <v>21</v>
      </c>
      <c r="D10" s="8">
        <v>900</v>
      </c>
      <c r="E10" s="9">
        <v>920</v>
      </c>
      <c r="F10" s="8">
        <v>910</v>
      </c>
      <c r="G10" s="7">
        <v>0</v>
      </c>
      <c r="H10" s="4">
        <f t="shared" ref="H10:H15" si="0">ROUND((D10+E10+F10)/3,2)</f>
        <v>910</v>
      </c>
      <c r="I10" s="4">
        <f t="shared" ref="I10" si="1">MIN(D10,E10,F10)</f>
        <v>900</v>
      </c>
      <c r="J10" s="4">
        <f t="shared" ref="J10" si="2">ROUND(IF(G10=0,I10,IF(G10=10,I10*0.1+I10,I10*0.2+I10)),2)</f>
        <v>900</v>
      </c>
      <c r="K10" s="4">
        <f>J10</f>
        <v>900</v>
      </c>
      <c r="L10" s="3">
        <f t="shared" ref="L10" si="3">STDEV(D10,E10,F10)</f>
        <v>10</v>
      </c>
      <c r="M10" s="3">
        <f>(L10/H10)*100</f>
        <v>1.098901098901099</v>
      </c>
    </row>
    <row r="11" spans="1:17" ht="27.75" customHeight="1">
      <c r="A11" s="7">
        <v>2</v>
      </c>
      <c r="B11" s="20" t="s">
        <v>19</v>
      </c>
      <c r="C11" s="1" t="s">
        <v>21</v>
      </c>
      <c r="D11" s="8">
        <v>1200</v>
      </c>
      <c r="E11" s="9">
        <v>1219</v>
      </c>
      <c r="F11" s="8">
        <v>1210</v>
      </c>
      <c r="G11" s="7">
        <v>0</v>
      </c>
      <c r="H11" s="4">
        <f t="shared" si="0"/>
        <v>1209.67</v>
      </c>
      <c r="I11" s="4">
        <f t="shared" ref="I11:I15" si="4">MIN(D11,E11,F11)</f>
        <v>1200</v>
      </c>
      <c r="J11" s="4">
        <f t="shared" ref="J11:J15" si="5">ROUND(IF(G11=0,I11,IF(G11=10,I11*0.1+I11,I11*0.2+I11)),2)</f>
        <v>1200</v>
      </c>
      <c r="K11" s="4">
        <f t="shared" ref="K11:K15" si="6">J11</f>
        <v>1200</v>
      </c>
      <c r="L11" s="2">
        <f t="shared" ref="L11:L15" si="7">STDEV(D11,E11,F11)</f>
        <v>9.5043849529303337</v>
      </c>
      <c r="M11" s="3">
        <f t="shared" ref="M11:M15" si="8">(L11/H11)*100</f>
        <v>0.78570064173951026</v>
      </c>
    </row>
    <row r="12" spans="1:17" ht="28.5" customHeight="1">
      <c r="A12" s="7">
        <v>3</v>
      </c>
      <c r="B12" s="20" t="s">
        <v>19</v>
      </c>
      <c r="C12" s="1" t="s">
        <v>21</v>
      </c>
      <c r="D12" s="8">
        <v>1800</v>
      </c>
      <c r="E12" s="9">
        <v>1820</v>
      </c>
      <c r="F12" s="8">
        <v>1810</v>
      </c>
      <c r="G12" s="7">
        <v>0</v>
      </c>
      <c r="H12" s="4">
        <f t="shared" si="0"/>
        <v>1810</v>
      </c>
      <c r="I12" s="4">
        <f t="shared" si="4"/>
        <v>1800</v>
      </c>
      <c r="J12" s="4">
        <f t="shared" si="5"/>
        <v>1800</v>
      </c>
      <c r="K12" s="4">
        <f t="shared" si="6"/>
        <v>1800</v>
      </c>
      <c r="L12" s="2">
        <f t="shared" si="7"/>
        <v>10</v>
      </c>
      <c r="M12" s="3">
        <f t="shared" si="8"/>
        <v>0.55248618784530379</v>
      </c>
    </row>
    <row r="13" spans="1:17" ht="27" customHeight="1">
      <c r="A13" s="7">
        <v>4</v>
      </c>
      <c r="B13" s="20" t="s">
        <v>19</v>
      </c>
      <c r="C13" s="1" t="s">
        <v>21</v>
      </c>
      <c r="D13" s="8">
        <v>3100</v>
      </c>
      <c r="E13" s="9">
        <v>3119</v>
      </c>
      <c r="F13" s="8">
        <v>3110</v>
      </c>
      <c r="G13" s="7">
        <v>0</v>
      </c>
      <c r="H13" s="4">
        <f t="shared" si="0"/>
        <v>3109.67</v>
      </c>
      <c r="I13" s="4">
        <f t="shared" si="4"/>
        <v>3100</v>
      </c>
      <c r="J13" s="4">
        <f t="shared" si="5"/>
        <v>3100</v>
      </c>
      <c r="K13" s="4">
        <f t="shared" si="6"/>
        <v>3100</v>
      </c>
      <c r="L13" s="2">
        <f t="shared" si="7"/>
        <v>9.5043849529548314</v>
      </c>
      <c r="M13" s="3">
        <f t="shared" si="8"/>
        <v>0.30563966443239415</v>
      </c>
    </row>
    <row r="14" spans="1:17" ht="30" customHeight="1">
      <c r="A14" s="7">
        <v>5</v>
      </c>
      <c r="B14" s="20" t="s">
        <v>19</v>
      </c>
      <c r="C14" s="1" t="s">
        <v>21</v>
      </c>
      <c r="D14" s="8">
        <v>3450</v>
      </c>
      <c r="E14" s="9">
        <v>3468</v>
      </c>
      <c r="F14" s="8">
        <v>3460</v>
      </c>
      <c r="G14" s="7">
        <v>0</v>
      </c>
      <c r="H14" s="4">
        <f t="shared" si="0"/>
        <v>3459.33</v>
      </c>
      <c r="I14" s="4">
        <f t="shared" si="4"/>
        <v>3450</v>
      </c>
      <c r="J14" s="4">
        <f t="shared" si="5"/>
        <v>3450</v>
      </c>
      <c r="K14" s="4">
        <f t="shared" si="6"/>
        <v>3450</v>
      </c>
      <c r="L14" s="2">
        <f t="shared" si="7"/>
        <v>9.0184995055769441</v>
      </c>
      <c r="M14" s="3">
        <f t="shared" si="8"/>
        <v>0.26070075724423353</v>
      </c>
    </row>
    <row r="15" spans="1:17" ht="43.5" customHeight="1">
      <c r="A15" s="7">
        <v>6</v>
      </c>
      <c r="B15" s="20" t="s">
        <v>20</v>
      </c>
      <c r="C15" s="1" t="s">
        <v>21</v>
      </c>
      <c r="D15" s="8">
        <v>6545.45</v>
      </c>
      <c r="E15" s="9">
        <v>6579.09</v>
      </c>
      <c r="F15" s="8">
        <v>6572.73</v>
      </c>
      <c r="G15" s="7">
        <v>10</v>
      </c>
      <c r="H15" s="4">
        <f t="shared" si="0"/>
        <v>6565.76</v>
      </c>
      <c r="I15" s="4">
        <f t="shared" si="4"/>
        <v>6545.45</v>
      </c>
      <c r="J15" s="4">
        <f t="shared" si="5"/>
        <v>7200</v>
      </c>
      <c r="K15" s="4">
        <f t="shared" si="6"/>
        <v>7200</v>
      </c>
      <c r="L15" s="2">
        <f t="shared" si="7"/>
        <v>17.871287959560053</v>
      </c>
      <c r="M15" s="3">
        <f t="shared" si="8"/>
        <v>0.27218917474230025</v>
      </c>
    </row>
    <row r="16" spans="1:17" ht="55.5" customHeight="1">
      <c r="A16" s="45"/>
      <c r="B16" s="46"/>
      <c r="C16" s="47"/>
      <c r="D16" s="19" t="s">
        <v>26</v>
      </c>
      <c r="E16" s="19" t="s">
        <v>27</v>
      </c>
      <c r="F16" s="19" t="s">
        <v>28</v>
      </c>
      <c r="G16" s="48"/>
      <c r="H16" s="49"/>
      <c r="I16" s="49"/>
      <c r="J16" s="49"/>
      <c r="K16" s="49"/>
      <c r="L16" s="49"/>
      <c r="M16" s="50"/>
    </row>
    <row r="17" spans="1:13" ht="43.5" customHeight="1">
      <c r="A17" s="7">
        <v>7</v>
      </c>
      <c r="B17" s="20" t="s">
        <v>19</v>
      </c>
      <c r="C17" s="1" t="s">
        <v>21</v>
      </c>
      <c r="D17" s="8">
        <v>42300</v>
      </c>
      <c r="E17" s="9">
        <v>42330</v>
      </c>
      <c r="F17" s="8">
        <v>42320</v>
      </c>
      <c r="G17" s="7">
        <v>0</v>
      </c>
      <c r="H17" s="4">
        <f t="shared" ref="H17" si="9">ROUND((D17+E17+F17)/3,2)</f>
        <v>42316.67</v>
      </c>
      <c r="I17" s="4">
        <f t="shared" ref="I17" si="10">MIN(D17,E17,F17)</f>
        <v>42300</v>
      </c>
      <c r="J17" s="4">
        <f t="shared" ref="J17" si="11">ROUND(IF(G17=0,I17,IF(G17=10,I17*0.1+I17,I17*0.2+I17)),2)</f>
        <v>42300</v>
      </c>
      <c r="K17" s="4">
        <f t="shared" ref="K17" si="12">J17</f>
        <v>42300</v>
      </c>
      <c r="L17" s="2">
        <f t="shared" ref="L17" si="13">STDEV(D17,E17,F17)</f>
        <v>15.275252321722187</v>
      </c>
      <c r="M17" s="3">
        <f t="shared" ref="M17" si="14">(L17/H17)*100</f>
        <v>3.6097481965670239E-2</v>
      </c>
    </row>
    <row r="18" spans="1:13" ht="15" customHeight="1">
      <c r="A18" s="32" t="s">
        <v>16</v>
      </c>
      <c r="B18" s="33"/>
      <c r="C18" s="33"/>
      <c r="D18" s="33"/>
      <c r="E18" s="33"/>
      <c r="F18" s="33"/>
      <c r="G18" s="33"/>
      <c r="H18" s="33"/>
      <c r="I18" s="33"/>
      <c r="J18" s="33"/>
      <c r="K18" s="10">
        <f>SUM(K10:K17)</f>
        <v>59950</v>
      </c>
      <c r="L18" s="5"/>
      <c r="M18" s="6"/>
    </row>
    <row r="19" spans="1:13" ht="17.25" customHeight="1">
      <c r="A19" s="34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27"/>
      <c r="M19" s="27"/>
    </row>
    <row r="20" spans="1:13" ht="18" customHeight="1">
      <c r="A20" s="21" t="s">
        <v>10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3" ht="39" customHeight="1">
      <c r="A21" s="21" t="s">
        <v>18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1:13" ht="18" customHeight="1">
      <c r="A22" s="1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ht="34.5" customHeight="1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1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</sheetData>
  <mergeCells count="25">
    <mergeCell ref="G16:M16"/>
    <mergeCell ref="A16:C16"/>
    <mergeCell ref="I8:I9"/>
    <mergeCell ref="J8:J9"/>
    <mergeCell ref="B8:B9"/>
    <mergeCell ref="C8:C9"/>
    <mergeCell ref="D8:F8"/>
    <mergeCell ref="G8:G9"/>
    <mergeCell ref="H8:H9"/>
    <mergeCell ref="A21:M21"/>
    <mergeCell ref="B1:M1"/>
    <mergeCell ref="B5:E5"/>
    <mergeCell ref="F3:M3"/>
    <mergeCell ref="F4:M4"/>
    <mergeCell ref="F5:M5"/>
    <mergeCell ref="B3:E3"/>
    <mergeCell ref="B4:E4"/>
    <mergeCell ref="A20:M20"/>
    <mergeCell ref="K8:K9"/>
    <mergeCell ref="L8:L9"/>
    <mergeCell ref="M8:M9"/>
    <mergeCell ref="A18:J18"/>
    <mergeCell ref="A19:M19"/>
    <mergeCell ref="A7:M7"/>
    <mergeCell ref="A8:A9"/>
  </mergeCells>
  <pageMargins left="0.70866141732283472" right="0.70866141732283472" top="0.74803149606299213" bottom="0.74803149606299213" header="0.31496062992125984" footer="0.31496062992125984"/>
  <pageSetup paperSize="9" scale="5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2026-06-01T11:59:51Z</cp:lastPrinted>
  <dcterms:created xsi:type="dcterms:W3CDTF">2021-12-17T14:41:01Z</dcterms:created>
  <dcterms:modified xsi:type="dcterms:W3CDTF">2026-06-01T11:59:53Z</dcterms:modified>
</cp:coreProperties>
</file>