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Лицей 554\2026\Закупки\Публички\Мебель химия Флекс\"/>
    </mc:Choice>
  </mc:AlternateContent>
  <xr:revisionPtr revIDLastSave="0" documentId="13_ncr:1_{75CCAC14-DA9C-405A-BF93-BE20E572AC18}" xr6:coauthVersionLast="47" xr6:coauthVersionMax="47" xr10:uidLastSave="{00000000-0000-0000-0000-000000000000}"/>
  <bookViews>
    <workbookView xWindow="-12" yWindow="12" windowWidth="11640" windowHeight="12360" xr2:uid="{00000000-000D-0000-FFFF-FFFF00000000}"/>
  </bookViews>
  <sheets>
    <sheet name="Расчет общий" sheetId="9" r:id="rId1"/>
  </sheets>
  <definedNames>
    <definedName name="_xlnm._FilterDatabase" localSheetId="0" hidden="1">'Расчет общий'!$D$3:$O$45</definedName>
    <definedName name="_xlnm.Print_Area" localSheetId="0">'Расчет общий'!$A$1:$R$21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8" i="9" l="1"/>
  <c r="M10" i="9"/>
  <c r="M11" i="9"/>
  <c r="M12" i="9"/>
  <c r="M13" i="9"/>
  <c r="M14" i="9"/>
  <c r="L8" i="9"/>
  <c r="O8" i="9" s="1"/>
  <c r="L10" i="9"/>
  <c r="O10" i="9" s="1"/>
  <c r="L11" i="9"/>
  <c r="O11" i="9" s="1"/>
  <c r="L12" i="9"/>
  <c r="O12" i="9" s="1"/>
  <c r="L13" i="9"/>
  <c r="O13" i="9" s="1"/>
  <c r="L14" i="9"/>
  <c r="O14" i="9" s="1"/>
  <c r="L9" i="9"/>
  <c r="O9" i="9" s="1"/>
  <c r="I10" i="9"/>
  <c r="I11" i="9"/>
  <c r="I12" i="9"/>
  <c r="I13" i="9"/>
  <c r="I14" i="9"/>
  <c r="I8" i="9"/>
  <c r="M9" i="9"/>
  <c r="I9" i="9"/>
  <c r="N11" i="9" l="1"/>
  <c r="N10" i="9"/>
  <c r="N14" i="9"/>
  <c r="N13" i="9"/>
  <c r="N12" i="9"/>
  <c r="O15" i="9"/>
  <c r="N8" i="9"/>
  <c r="N9" i="9"/>
</calcChain>
</file>

<file path=xl/sharedStrings.xml><?xml version="1.0" encoding="utf-8"?>
<sst xmlns="http://schemas.openxmlformats.org/spreadsheetml/2006/main" count="55" uniqueCount="41">
  <si>
    <t>№ п/п</t>
  </si>
  <si>
    <t>Среднее квадратичное отклонение</t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</si>
  <si>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</si>
  <si>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</si>
  <si>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</si>
  <si>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t>Номер источника ценовой информации (ИЦИ №i) и цена единицы товара, работы, услуги, представленная i-тым ИЦИ (Цi), руб.</t>
  </si>
  <si>
    <t>Сумма за объем закупаемого товара, руб.</t>
  </si>
  <si>
    <t>ИТОГО:</t>
  </si>
  <si>
    <t>6=3+4+5</t>
  </si>
  <si>
    <t>8 = кол-во ответов ИЦИ</t>
  </si>
  <si>
    <t>9=          /8</t>
  </si>
  <si>
    <t>12=6*7/8</t>
  </si>
  <si>
    <r>
      <rPr>
        <b/>
        <sz val="8"/>
        <color indexed="8"/>
        <rFont val="Times New Roman"/>
        <family val="1"/>
        <charset val="204"/>
      </rPr>
      <t>n - кол-во значений, используемых в расчете</t>
    </r>
  </si>
  <si>
    <r>
      <t xml:space="preserve">V - коэф-нт вариации </t>
    </r>
    <r>
      <rPr>
        <b/>
        <i/>
        <sz val="8"/>
        <rFont val="Times New Roman"/>
        <family val="1"/>
        <charset val="204"/>
      </rPr>
      <t>(не должен превышать 33%)</t>
    </r>
  </si>
  <si>
    <t>Наименьшее значение</t>
  </si>
  <si>
    <t>М.П.</t>
  </si>
  <si>
    <t xml:space="preserve">Начальная (максимальная) цена контракта (далее – НМЦК) определена и обоснована в соответствии с требованиями статьи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и методических рекомендаций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 567, посредством применения следующего метода или нескольких следующих методов: метод сопоставимых рыночных цен (анализа рынка).
Метод сопоставимых рыночных цен (анализа рынка) заключается в установлении начальной (максимальной) цены контракта на основании информации о рыночных ценах идентичных товаров, работ, услуг, планируемых к закупкам, или при их отсутствии однородных товаров, работ, услуг.
</t>
  </si>
  <si>
    <t>Заказчиком в целях применения метода сопоставимых рыночных цен (анализа рынка) осуществлены следующие действия по получению ценовой информации:
- направлены запросы в адрес пяти потенциальных поставщиков, осуществляющих поставку идентичных товаров, планируемых к закупке, или при их отсутствии однородных товаров. Получено 3 (три) ценовых предложений на запросы заказчика.</t>
  </si>
  <si>
    <t>Обоснование начальной максимальной цены контракта</t>
  </si>
  <si>
    <t>Заместитель директора по АХР</t>
  </si>
  <si>
    <t>_________________И.А. Дунаева</t>
  </si>
  <si>
    <t>ИЦИ №1 вх.№610  от 21.05.2026</t>
  </si>
  <si>
    <t>ИЦИ №2 вх.№ 611 от 21.05.2026</t>
  </si>
  <si>
    <t>ИЦИ №3 вх.№ 612 от 21.05.2026</t>
  </si>
  <si>
    <t>31.01.12.131</t>
  </si>
  <si>
    <t>31.01.12.139</t>
  </si>
  <si>
    <t>31.09.13.190</t>
  </si>
  <si>
    <t>31.01.12.129</t>
  </si>
  <si>
    <t xml:space="preserve">ОКПД 2 </t>
  </si>
  <si>
    <t>Код в ПП</t>
  </si>
  <si>
    <t>запрет/огран</t>
  </si>
  <si>
    <t>огран</t>
  </si>
  <si>
    <t>31.09.13</t>
  </si>
  <si>
    <t>31.01.1</t>
  </si>
  <si>
    <t>Шкаф, 5 уровней, закрытый со стеклом</t>
  </si>
  <si>
    <t xml:space="preserve">Антресоль </t>
  </si>
  <si>
    <t>Комод</t>
  </si>
  <si>
    <t>Рабочее место</t>
  </si>
  <si>
    <t xml:space="preserve">Шкаф, 5 уровней, закрытый </t>
  </si>
  <si>
    <t>Стол-бюро</t>
  </si>
  <si>
    <t>Гардероб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</si>
</sst>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00"/>
    <numFmt numFmtId="165" formatCode="#\ ##0.00&quot;  &quot;"/>
    <numFmt numFmtId="166" formatCode="#\ ##0.000&quot;  &quot;"/>
    <numFmt numFmtId="167" formatCode="0.000"/>
  </numFmts>
  <fonts count="22" x14ac:knownFonts="1">
    <font>
      <sz val="11"/>
      <color theme="1"/>
      <name val="Calibri"/>
      <family val="2"/>
      <charset val="204"/>
      <scheme val="minor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b/>
      <sz val="8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2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8"/>
      <color rgb="FF000000"/>
      <name val="Times New Roman"/>
      <family val="1"/>
      <charset val="204"/>
    </font>
    <font>
      <b/>
      <i/>
      <sz val="8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26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68">
    <xf numFmtId="0" fontId="0" fillId="0" borderId="0" xfId="0"/>
    <xf numFmtId="2" fontId="8" fillId="0" borderId="0" xfId="0" applyNumberFormat="1" applyFont="1" applyAlignment="1">
      <alignment horizontal="center" vertical="center" wrapText="1"/>
    </xf>
    <xf numFmtId="10" fontId="8" fillId="0" borderId="0" xfId="0" applyNumberFormat="1" applyFont="1" applyAlignment="1">
      <alignment horizontal="center" vertical="center" wrapText="1"/>
    </xf>
    <xf numFmtId="0" fontId="8" fillId="0" borderId="0" xfId="0" applyFont="1"/>
    <xf numFmtId="165" fontId="2" fillId="0" borderId="0" xfId="0" applyNumberFormat="1" applyFont="1"/>
    <xf numFmtId="4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9" fillId="0" borderId="0" xfId="0" applyFont="1"/>
    <xf numFmtId="0" fontId="8" fillId="0" borderId="0" xfId="0" applyFont="1" applyAlignment="1">
      <alignment horizontal="center" vertical="center"/>
    </xf>
    <xf numFmtId="167" fontId="2" fillId="0" borderId="0" xfId="0" applyNumberFormat="1" applyFont="1"/>
    <xf numFmtId="2" fontId="0" fillId="0" borderId="0" xfId="0" applyNumberFormat="1"/>
    <xf numFmtId="0" fontId="7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top" wrapText="1"/>
    </xf>
    <xf numFmtId="0" fontId="12" fillId="0" borderId="0" xfId="0" applyFont="1"/>
    <xf numFmtId="0" fontId="13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/>
    </xf>
    <xf numFmtId="166" fontId="2" fillId="0" borderId="0" xfId="0" applyNumberFormat="1" applyFont="1"/>
    <xf numFmtId="0" fontId="14" fillId="0" borderId="0" xfId="0" applyFont="1"/>
    <xf numFmtId="0" fontId="6" fillId="0" borderId="1" xfId="0" applyFont="1" applyBorder="1" applyAlignment="1">
      <alignment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0" fontId="7" fillId="0" borderId="1" xfId="0" applyNumberFormat="1" applyFont="1" applyBorder="1" applyAlignment="1">
      <alignment horizontal="center" vertical="center" wrapText="1"/>
    </xf>
    <xf numFmtId="2" fontId="7" fillId="0" borderId="0" xfId="0" applyNumberFormat="1" applyFont="1" applyAlignment="1">
      <alignment horizontal="center" vertical="center"/>
    </xf>
    <xf numFmtId="2" fontId="7" fillId="0" borderId="0" xfId="0" applyNumberFormat="1" applyFont="1" applyAlignment="1">
      <alignment horizontal="center" vertical="center" wrapText="1"/>
    </xf>
    <xf numFmtId="10" fontId="7" fillId="0" borderId="4" xfId="0" applyNumberFormat="1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19" fillId="0" borderId="0" xfId="0" applyFont="1" applyAlignment="1">
      <alignment wrapText="1"/>
    </xf>
    <xf numFmtId="0" fontId="20" fillId="0" borderId="0" xfId="0" applyFont="1"/>
    <xf numFmtId="0" fontId="21" fillId="0" borderId="0" xfId="0" applyFont="1" applyAlignment="1">
      <alignment horizontal="left" vertical="center" wrapText="1"/>
    </xf>
    <xf numFmtId="2" fontId="10" fillId="0" borderId="0" xfId="0" applyNumberFormat="1" applyFont="1" applyAlignment="1">
      <alignment horizontal="center" vertical="center" wrapText="1"/>
    </xf>
    <xf numFmtId="2" fontId="21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right"/>
    </xf>
    <xf numFmtId="0" fontId="8" fillId="0" borderId="0" xfId="0" applyFont="1" applyAlignment="1">
      <alignment horizontal="right"/>
    </xf>
    <xf numFmtId="4" fontId="17" fillId="0" borderId="1" xfId="0" applyNumberFormat="1" applyFont="1" applyBorder="1" applyAlignment="1">
      <alignment horizontal="center" vertical="center"/>
    </xf>
    <xf numFmtId="2" fontId="2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" fontId="18" fillId="0" borderId="1" xfId="0" applyNumberFormat="1" applyFont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top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10" fillId="0" borderId="0" xfId="0" applyFont="1" applyAlignment="1">
      <alignment horizontal="left" vertical="top"/>
    </xf>
    <xf numFmtId="0" fontId="0" fillId="0" borderId="0" xfId="0" applyAlignment="1"/>
    <xf numFmtId="0" fontId="11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49" fontId="0" fillId="0" borderId="0" xfId="0" applyNumberFormat="1"/>
    <xf numFmtId="49" fontId="14" fillId="0" borderId="0" xfId="0" applyNumberFormat="1" applyFo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159123</xdr:colOff>
      <xdr:row>5</xdr:row>
      <xdr:rowOff>386043</xdr:rowOff>
    </xdr:from>
    <xdr:to>
      <xdr:col>8</xdr:col>
      <xdr:colOff>606798</xdr:colOff>
      <xdr:row>5</xdr:row>
      <xdr:rowOff>719418</xdr:rowOff>
    </xdr:to>
    <xdr:pic>
      <xdr:nvPicPr>
        <xdr:cNvPr id="3077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347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4619064" y="2447925"/>
          <a:ext cx="44767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28575</xdr:colOff>
      <xdr:row>5</xdr:row>
      <xdr:rowOff>523875</xdr:rowOff>
    </xdr:from>
    <xdr:to>
      <xdr:col>12</xdr:col>
      <xdr:colOff>866775</xdr:colOff>
      <xdr:row>5</xdr:row>
      <xdr:rowOff>952500</xdr:rowOff>
    </xdr:to>
    <xdr:pic>
      <xdr:nvPicPr>
        <xdr:cNvPr id="30773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357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258050" y="2981325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66675</xdr:colOff>
      <xdr:row>5</xdr:row>
      <xdr:rowOff>771525</xdr:rowOff>
    </xdr:from>
    <xdr:to>
      <xdr:col>13</xdr:col>
      <xdr:colOff>704850</xdr:colOff>
      <xdr:row>6</xdr:row>
      <xdr:rowOff>4011</xdr:rowOff>
    </xdr:to>
    <xdr:pic>
      <xdr:nvPicPr>
        <xdr:cNvPr id="30774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367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172450" y="3228975"/>
          <a:ext cx="63817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257175</xdr:colOff>
      <xdr:row>6</xdr:row>
      <xdr:rowOff>228600</xdr:rowOff>
    </xdr:from>
    <xdr:to>
      <xdr:col>11</xdr:col>
      <xdr:colOff>523875</xdr:colOff>
      <xdr:row>6</xdr:row>
      <xdr:rowOff>428625</xdr:rowOff>
    </xdr:to>
    <xdr:pic>
      <xdr:nvPicPr>
        <xdr:cNvPr id="3077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377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6753225" y="3790950"/>
          <a:ext cx="2667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2:O43"/>
  <sheetViews>
    <sheetView tabSelected="1" view="pageBreakPreview" topLeftCell="D7" zoomScale="95" zoomScaleNormal="95" zoomScaleSheetLayoutView="95" workbookViewId="0">
      <selection activeCell="J8" sqref="J8:J14"/>
    </sheetView>
  </sheetViews>
  <sheetFormatPr defaultRowHeight="14.4" x14ac:dyDescent="0.3"/>
  <cols>
    <col min="1" max="1" width="0.109375" customWidth="1"/>
    <col min="2" max="2" width="14.6640625" style="66" hidden="1" customWidth="1"/>
    <col min="3" max="3" width="14.6640625" hidden="1" customWidth="1"/>
    <col min="4" max="4" width="3.5546875" customWidth="1"/>
    <col min="5" max="5" width="21.88671875" style="36" customWidth="1"/>
    <col min="6" max="7" width="10.88671875" customWidth="1"/>
    <col min="8" max="8" width="10.6640625" customWidth="1"/>
    <col min="9" max="9" width="13.109375" customWidth="1"/>
    <col min="10" max="10" width="9.109375" customWidth="1"/>
    <col min="11" max="11" width="8.88671875" customWidth="1"/>
    <col min="12" max="12" width="10.5546875" customWidth="1"/>
    <col min="13" max="13" width="13.109375" customWidth="1"/>
    <col min="14" max="14" width="11.33203125" customWidth="1"/>
    <col min="15" max="15" width="11.88671875" style="18" customWidth="1"/>
  </cols>
  <sheetData>
    <row r="2" spans="1:15" ht="15.75" customHeight="1" x14ac:dyDescent="0.3">
      <c r="D2" s="60" t="s">
        <v>18</v>
      </c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</row>
    <row r="3" spans="1:15" ht="44.25" customHeight="1" x14ac:dyDescent="0.3">
      <c r="D3" s="53" t="s">
        <v>16</v>
      </c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</row>
    <row r="4" spans="1:15" ht="32.4" customHeight="1" x14ac:dyDescent="0.3">
      <c r="D4" s="53" t="s">
        <v>17</v>
      </c>
      <c r="E4" s="54"/>
      <c r="F4" s="54"/>
      <c r="G4" s="54"/>
      <c r="H4" s="54"/>
      <c r="I4" s="54"/>
      <c r="J4" s="54"/>
      <c r="K4" s="54"/>
      <c r="L4" s="54"/>
      <c r="M4" s="54"/>
      <c r="N4" s="54"/>
      <c r="O4" s="19"/>
    </row>
    <row r="5" spans="1:15" s="22" customFormat="1" ht="69" customHeight="1" x14ac:dyDescent="0.3">
      <c r="B5" s="67"/>
      <c r="D5" s="55" t="s">
        <v>0</v>
      </c>
      <c r="E5" s="50" t="s">
        <v>3</v>
      </c>
      <c r="F5" s="64" t="s">
        <v>5</v>
      </c>
      <c r="G5" s="64"/>
      <c r="H5" s="64"/>
      <c r="I5" s="65"/>
      <c r="J5" s="50" t="s">
        <v>4</v>
      </c>
      <c r="K5" s="50" t="s">
        <v>12</v>
      </c>
      <c r="L5" s="52" t="s">
        <v>2</v>
      </c>
      <c r="M5" s="52"/>
      <c r="N5" s="52"/>
      <c r="O5" s="61" t="s">
        <v>6</v>
      </c>
    </row>
    <row r="6" spans="1:15" s="22" customFormat="1" ht="87" customHeight="1" x14ac:dyDescent="0.3">
      <c r="B6" s="67"/>
      <c r="D6" s="56"/>
      <c r="E6" s="63"/>
      <c r="F6" s="48" t="s">
        <v>21</v>
      </c>
      <c r="G6" s="48" t="s">
        <v>22</v>
      </c>
      <c r="H6" s="48" t="s">
        <v>23</v>
      </c>
      <c r="I6" s="23"/>
      <c r="J6" s="51"/>
      <c r="K6" s="51"/>
      <c r="L6" s="5" t="s">
        <v>14</v>
      </c>
      <c r="M6" s="6" t="s">
        <v>1</v>
      </c>
      <c r="N6" s="7" t="s">
        <v>13</v>
      </c>
      <c r="O6" s="62"/>
    </row>
    <row r="7" spans="1:15" ht="52.8" x14ac:dyDescent="0.3">
      <c r="A7" t="s">
        <v>28</v>
      </c>
      <c r="B7" s="66" t="s">
        <v>29</v>
      </c>
      <c r="C7" t="s">
        <v>30</v>
      </c>
      <c r="D7" s="24">
        <v>1</v>
      </c>
      <c r="E7" s="34">
        <v>2</v>
      </c>
      <c r="F7" s="24">
        <v>3</v>
      </c>
      <c r="G7" s="24">
        <v>4</v>
      </c>
      <c r="H7" s="24">
        <v>5</v>
      </c>
      <c r="I7" s="24" t="s">
        <v>8</v>
      </c>
      <c r="J7" s="24">
        <v>7</v>
      </c>
      <c r="K7" s="24" t="s">
        <v>9</v>
      </c>
      <c r="L7" s="24" t="s">
        <v>10</v>
      </c>
      <c r="M7" s="25">
        <v>10</v>
      </c>
      <c r="N7" s="24">
        <v>11</v>
      </c>
      <c r="O7" s="44" t="s">
        <v>11</v>
      </c>
    </row>
    <row r="8" spans="1:15" ht="26.4" customHeight="1" x14ac:dyDescent="0.3">
      <c r="A8" t="s">
        <v>25</v>
      </c>
      <c r="B8" s="66" t="s">
        <v>33</v>
      </c>
      <c r="C8" t="s">
        <v>31</v>
      </c>
      <c r="D8" s="46">
        <v>1</v>
      </c>
      <c r="E8" s="47" t="s">
        <v>38</v>
      </c>
      <c r="F8" s="43">
        <v>26400</v>
      </c>
      <c r="G8" s="43">
        <v>25088</v>
      </c>
      <c r="H8" s="43">
        <v>26213</v>
      </c>
      <c r="I8" s="28">
        <f t="shared" ref="I8:I14" si="0">SUM(F8:H8)</f>
        <v>77701</v>
      </c>
      <c r="J8" s="46">
        <v>2</v>
      </c>
      <c r="K8" s="29">
        <v>3</v>
      </c>
      <c r="L8" s="27">
        <f t="shared" ref="L8:L14" si="1">MIN(F8:H8)</f>
        <v>25088</v>
      </c>
      <c r="M8" s="28">
        <f t="shared" ref="M8:M14" si="2">STDEV(F8:H8)</f>
        <v>709.69</v>
      </c>
      <c r="N8" s="30">
        <f t="shared" ref="N8:N14" si="3">M8/L8</f>
        <v>2.8299999999999999E-2</v>
      </c>
      <c r="O8" s="42">
        <f t="shared" ref="O8:O14" si="4">J8*L8</f>
        <v>50176</v>
      </c>
    </row>
    <row r="9" spans="1:15" ht="34.200000000000003" customHeight="1" x14ac:dyDescent="0.3">
      <c r="A9" t="s">
        <v>25</v>
      </c>
      <c r="B9" s="66" t="s">
        <v>33</v>
      </c>
      <c r="C9" t="s">
        <v>31</v>
      </c>
      <c r="D9" s="46">
        <v>2</v>
      </c>
      <c r="E9" s="47" t="s">
        <v>34</v>
      </c>
      <c r="F9" s="43">
        <v>29505</v>
      </c>
      <c r="G9" s="43">
        <v>28224</v>
      </c>
      <c r="H9" s="43">
        <v>29303</v>
      </c>
      <c r="I9" s="28">
        <f t="shared" si="0"/>
        <v>87032</v>
      </c>
      <c r="J9" s="46">
        <v>5</v>
      </c>
      <c r="K9" s="29">
        <v>3</v>
      </c>
      <c r="L9" s="27">
        <f t="shared" si="1"/>
        <v>28224</v>
      </c>
      <c r="M9" s="28">
        <f t="shared" si="2"/>
        <v>688.72</v>
      </c>
      <c r="N9" s="30">
        <f t="shared" si="3"/>
        <v>2.4400000000000002E-2</v>
      </c>
      <c r="O9" s="42">
        <f t="shared" si="4"/>
        <v>141120</v>
      </c>
    </row>
    <row r="10" spans="1:15" ht="24" customHeight="1" x14ac:dyDescent="0.3">
      <c r="A10" t="s">
        <v>25</v>
      </c>
      <c r="B10" s="66" t="s">
        <v>33</v>
      </c>
      <c r="C10" t="s">
        <v>31</v>
      </c>
      <c r="D10" s="46">
        <v>3</v>
      </c>
      <c r="E10" s="47" t="s">
        <v>35</v>
      </c>
      <c r="F10" s="43">
        <v>16800</v>
      </c>
      <c r="G10" s="43">
        <v>16621</v>
      </c>
      <c r="H10" s="43">
        <v>16805</v>
      </c>
      <c r="I10" s="28">
        <f t="shared" si="0"/>
        <v>50226</v>
      </c>
      <c r="J10" s="46">
        <v>7</v>
      </c>
      <c r="K10" s="29">
        <v>3</v>
      </c>
      <c r="L10" s="27">
        <f t="shared" si="1"/>
        <v>16621</v>
      </c>
      <c r="M10" s="28">
        <f t="shared" si="2"/>
        <v>104.82</v>
      </c>
      <c r="N10" s="30">
        <f t="shared" si="3"/>
        <v>6.3E-3</v>
      </c>
      <c r="O10" s="42">
        <f t="shared" si="4"/>
        <v>116347</v>
      </c>
    </row>
    <row r="11" spans="1:15" ht="26.4" customHeight="1" x14ac:dyDescent="0.3">
      <c r="A11" t="s">
        <v>26</v>
      </c>
      <c r="B11" s="66" t="s">
        <v>32</v>
      </c>
      <c r="C11" t="s">
        <v>31</v>
      </c>
      <c r="D11" s="46">
        <v>4</v>
      </c>
      <c r="E11" s="47" t="s">
        <v>36</v>
      </c>
      <c r="F11" s="43">
        <v>34112</v>
      </c>
      <c r="G11" s="43">
        <v>32898</v>
      </c>
      <c r="H11" s="43">
        <v>34005</v>
      </c>
      <c r="I11" s="28">
        <f t="shared" si="0"/>
        <v>101015</v>
      </c>
      <c r="J11" s="46">
        <v>1</v>
      </c>
      <c r="K11" s="29">
        <v>3</v>
      </c>
      <c r="L11" s="27">
        <f t="shared" si="1"/>
        <v>32898</v>
      </c>
      <c r="M11" s="28">
        <f t="shared" si="2"/>
        <v>672.15</v>
      </c>
      <c r="N11" s="30">
        <f t="shared" si="3"/>
        <v>2.0400000000000001E-2</v>
      </c>
      <c r="O11" s="42">
        <f t="shared" si="4"/>
        <v>32898</v>
      </c>
    </row>
    <row r="12" spans="1:15" ht="22.2" customHeight="1" x14ac:dyDescent="0.3">
      <c r="A12" t="s">
        <v>27</v>
      </c>
      <c r="B12" s="66" t="s">
        <v>33</v>
      </c>
      <c r="C12" t="s">
        <v>31</v>
      </c>
      <c r="D12" s="46">
        <v>5</v>
      </c>
      <c r="E12" s="47" t="s">
        <v>37</v>
      </c>
      <c r="F12" s="43">
        <v>25939</v>
      </c>
      <c r="G12" s="43">
        <v>25390</v>
      </c>
      <c r="H12" s="43">
        <v>25920</v>
      </c>
      <c r="I12" s="28">
        <f t="shared" si="0"/>
        <v>77249</v>
      </c>
      <c r="J12" s="46">
        <v>1</v>
      </c>
      <c r="K12" s="29">
        <v>3</v>
      </c>
      <c r="L12" s="27">
        <f t="shared" si="1"/>
        <v>25390</v>
      </c>
      <c r="M12" s="28">
        <f t="shared" si="2"/>
        <v>311.63</v>
      </c>
      <c r="N12" s="30">
        <f t="shared" si="3"/>
        <v>1.23E-2</v>
      </c>
      <c r="O12" s="42">
        <f t="shared" si="4"/>
        <v>25390</v>
      </c>
    </row>
    <row r="13" spans="1:15" ht="19.2" customHeight="1" x14ac:dyDescent="0.3">
      <c r="A13" t="s">
        <v>27</v>
      </c>
      <c r="B13" s="66" t="s">
        <v>33</v>
      </c>
      <c r="C13" t="s">
        <v>31</v>
      </c>
      <c r="D13" s="46">
        <v>6</v>
      </c>
      <c r="E13" s="47" t="s">
        <v>39</v>
      </c>
      <c r="F13" s="43">
        <v>40803</v>
      </c>
      <c r="G13" s="43">
        <v>39998</v>
      </c>
      <c r="H13" s="43">
        <v>40222</v>
      </c>
      <c r="I13" s="28">
        <f t="shared" si="0"/>
        <v>121023</v>
      </c>
      <c r="J13" s="46">
        <v>1</v>
      </c>
      <c r="K13" s="29">
        <v>3</v>
      </c>
      <c r="L13" s="27">
        <f t="shared" si="1"/>
        <v>39998</v>
      </c>
      <c r="M13" s="28">
        <f t="shared" si="2"/>
        <v>415.48</v>
      </c>
      <c r="N13" s="30">
        <f t="shared" si="3"/>
        <v>1.04E-2</v>
      </c>
      <c r="O13" s="42">
        <f t="shared" si="4"/>
        <v>39998</v>
      </c>
    </row>
    <row r="14" spans="1:15" ht="21" customHeight="1" x14ac:dyDescent="0.3">
      <c r="A14" t="s">
        <v>24</v>
      </c>
      <c r="B14" s="66" t="s">
        <v>33</v>
      </c>
      <c r="C14" t="s">
        <v>31</v>
      </c>
      <c r="D14" s="46">
        <v>7</v>
      </c>
      <c r="E14" s="47" t="s">
        <v>40</v>
      </c>
      <c r="F14" s="43">
        <v>34900</v>
      </c>
      <c r="G14" s="43">
        <v>33919</v>
      </c>
      <c r="H14" s="43">
        <v>34099</v>
      </c>
      <c r="I14" s="28">
        <f t="shared" si="0"/>
        <v>102918</v>
      </c>
      <c r="J14" s="46">
        <v>1</v>
      </c>
      <c r="K14" s="29">
        <v>3</v>
      </c>
      <c r="L14" s="27">
        <f t="shared" si="1"/>
        <v>33919</v>
      </c>
      <c r="M14" s="28">
        <f t="shared" si="2"/>
        <v>522.23</v>
      </c>
      <c r="N14" s="30">
        <f t="shared" si="3"/>
        <v>1.54E-2</v>
      </c>
      <c r="O14" s="42">
        <f t="shared" si="4"/>
        <v>33919</v>
      </c>
    </row>
    <row r="15" spans="1:15" ht="14.25" customHeight="1" x14ac:dyDescent="0.3">
      <c r="D15" s="8"/>
      <c r="E15" s="35"/>
      <c r="F15" s="31"/>
      <c r="G15" s="31"/>
      <c r="H15" s="31"/>
      <c r="I15" s="32"/>
      <c r="J15" s="15"/>
      <c r="K15" s="26"/>
      <c r="L15" s="32"/>
      <c r="M15" s="32"/>
      <c r="N15" s="33" t="s">
        <v>7</v>
      </c>
      <c r="O15" s="45">
        <f>SUM(O8:O14)</f>
        <v>439848</v>
      </c>
    </row>
    <row r="16" spans="1:15" ht="13.5" customHeight="1" x14ac:dyDescent="0.3">
      <c r="D16" s="10"/>
      <c r="E16" s="37"/>
      <c r="F16" s="38"/>
      <c r="G16" s="38"/>
      <c r="H16" s="39"/>
      <c r="I16" s="1"/>
      <c r="J16" s="20"/>
      <c r="K16" s="9"/>
      <c r="L16" s="1"/>
      <c r="M16" s="1"/>
      <c r="N16" s="2"/>
    </row>
    <row r="17" spans="4:14" x14ac:dyDescent="0.3">
      <c r="D17" s="10"/>
      <c r="E17" s="40" t="s">
        <v>19</v>
      </c>
      <c r="F17" s="58" t="s">
        <v>20</v>
      </c>
      <c r="G17" s="59"/>
      <c r="H17" s="59"/>
      <c r="I17" s="3"/>
      <c r="J17" s="3"/>
      <c r="K17" s="9"/>
      <c r="L17" s="1"/>
      <c r="M17" s="1"/>
      <c r="N17" s="2"/>
    </row>
    <row r="18" spans="4:14" x14ac:dyDescent="0.3">
      <c r="D18" s="3"/>
      <c r="F18" s="41" t="s">
        <v>15</v>
      </c>
      <c r="L18" s="3"/>
      <c r="M18" s="3"/>
      <c r="N18" s="11"/>
    </row>
    <row r="19" spans="4:14" x14ac:dyDescent="0.3">
      <c r="E19" s="57"/>
      <c r="F19" s="57"/>
      <c r="G19" s="57"/>
      <c r="H19" s="4"/>
      <c r="I19" s="4"/>
      <c r="J19" s="21"/>
      <c r="K19" s="13"/>
      <c r="L19" s="4"/>
      <c r="M19" s="4"/>
    </row>
    <row r="20" spans="4:14" x14ac:dyDescent="0.3">
      <c r="D20" s="12"/>
      <c r="E20" s="57"/>
      <c r="F20" s="57"/>
      <c r="G20" s="57"/>
      <c r="H20" s="4"/>
      <c r="I20" s="4"/>
      <c r="J20" s="21"/>
      <c r="K20" s="13"/>
      <c r="L20" s="4"/>
      <c r="M20" s="4"/>
      <c r="N20" s="3"/>
    </row>
    <row r="21" spans="4:14" x14ac:dyDescent="0.3">
      <c r="D21" s="12"/>
      <c r="K21" s="3"/>
      <c r="L21" s="3"/>
      <c r="M21" s="3"/>
      <c r="N21" s="3"/>
    </row>
    <row r="22" spans="4:14" x14ac:dyDescent="0.3">
      <c r="D22" s="12"/>
      <c r="K22" s="3"/>
      <c r="L22" s="3"/>
      <c r="M22" s="3"/>
      <c r="N22" s="3"/>
    </row>
    <row r="23" spans="4:14" x14ac:dyDescent="0.3">
      <c r="D23" s="15"/>
      <c r="E23" s="16"/>
      <c r="F23" s="49"/>
      <c r="G23" s="49"/>
      <c r="H23" s="49"/>
    </row>
    <row r="31" spans="4:14" x14ac:dyDescent="0.3">
      <c r="H31" s="17"/>
    </row>
    <row r="32" spans="4:14" x14ac:dyDescent="0.3">
      <c r="H32" s="17"/>
    </row>
    <row r="33" spans="8:9" x14ac:dyDescent="0.3">
      <c r="H33" s="17"/>
    </row>
    <row r="34" spans="8:9" x14ac:dyDescent="0.3">
      <c r="H34" s="17"/>
    </row>
    <row r="35" spans="8:9" x14ac:dyDescent="0.3">
      <c r="H35" s="17"/>
    </row>
    <row r="36" spans="8:9" x14ac:dyDescent="0.3">
      <c r="H36" s="17"/>
    </row>
    <row r="37" spans="8:9" x14ac:dyDescent="0.3">
      <c r="H37" s="17"/>
    </row>
    <row r="38" spans="8:9" x14ac:dyDescent="0.3">
      <c r="H38" s="17"/>
    </row>
    <row r="39" spans="8:9" x14ac:dyDescent="0.3">
      <c r="H39" s="17"/>
    </row>
    <row r="40" spans="8:9" x14ac:dyDescent="0.3">
      <c r="H40" s="17"/>
    </row>
    <row r="41" spans="8:9" x14ac:dyDescent="0.3">
      <c r="H41" s="17"/>
    </row>
    <row r="42" spans="8:9" x14ac:dyDescent="0.3">
      <c r="H42" s="17"/>
    </row>
    <row r="43" spans="8:9" x14ac:dyDescent="0.3">
      <c r="I43" s="14"/>
    </row>
  </sheetData>
  <mergeCells count="14">
    <mergeCell ref="D2:O2"/>
    <mergeCell ref="D3:O3"/>
    <mergeCell ref="O5:O6"/>
    <mergeCell ref="E5:E6"/>
    <mergeCell ref="F5:I5"/>
    <mergeCell ref="F23:H23"/>
    <mergeCell ref="J5:J6"/>
    <mergeCell ref="K5:K6"/>
    <mergeCell ref="L5:N5"/>
    <mergeCell ref="D4:N4"/>
    <mergeCell ref="D5:D6"/>
    <mergeCell ref="E19:G19"/>
    <mergeCell ref="E20:G20"/>
    <mergeCell ref="F17:H17"/>
  </mergeCells>
  <printOptions horizontalCentered="1"/>
  <pageMargins left="0" right="0" top="0.39370078740157483" bottom="0.39370078740157483" header="0" footer="0"/>
  <pageSetup paperSize="9" scale="8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общий</vt:lpstr>
      <vt:lpstr>'Расчет общий'!Область_печати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Дарья</cp:lastModifiedBy>
  <cp:lastPrinted>2026-05-21T13:08:20Z</cp:lastPrinted>
  <dcterms:created xsi:type="dcterms:W3CDTF">2011-08-15T06:57:36Z</dcterms:created>
  <dcterms:modified xsi:type="dcterms:W3CDTF">2026-06-06T09:37:56Z</dcterms:modified>
</cp:coreProperties>
</file>