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5440" windowHeight="12330"/>
  </bookViews>
  <sheets>
    <sheet name="Лист1" sheetId="1" r:id="rId1"/>
    <sheet name="расчет по адресам" sheetId="2" r:id="rId2"/>
  </sheets>
  <definedNames>
    <definedName name="_xlnm._FilterDatabase" localSheetId="0" hidden="1">Лист1!$A$7:$L$9</definedName>
    <definedName name="_xlnm.Print_Area" localSheetId="0">Лист1!$A$1:$L$14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2" l="1"/>
  <c r="F37" i="2" s="1"/>
  <c r="E36" i="2"/>
  <c r="F36" i="2" s="1"/>
  <c r="E35" i="2"/>
  <c r="F35" i="2" s="1"/>
  <c r="E34" i="2"/>
  <c r="F34" i="2" s="1"/>
  <c r="E33" i="2"/>
  <c r="F33" i="2" s="1"/>
  <c r="E32" i="2"/>
  <c r="F32" i="2" s="1"/>
  <c r="E31" i="2"/>
  <c r="F31" i="2" s="1"/>
  <c r="E30" i="2"/>
  <c r="F30" i="2" s="1"/>
  <c r="E29" i="2"/>
  <c r="F29" i="2" s="1"/>
  <c r="E28" i="2"/>
  <c r="F28" i="2" s="1"/>
  <c r="E24" i="2"/>
  <c r="F24" i="2" s="1"/>
  <c r="E23" i="2"/>
  <c r="F23" i="2" s="1"/>
  <c r="E22" i="2"/>
  <c r="F22" i="2" s="1"/>
  <c r="E21" i="2"/>
  <c r="F21" i="2" s="1"/>
  <c r="E20" i="2"/>
  <c r="F20" i="2" s="1"/>
  <c r="E19" i="2"/>
  <c r="F19" i="2" s="1"/>
  <c r="E18" i="2"/>
  <c r="F18" i="2" s="1"/>
  <c r="E17" i="2"/>
  <c r="F17" i="2" s="1"/>
  <c r="F25" i="2" s="1"/>
  <c r="E16" i="2"/>
  <c r="F16" i="2" s="1"/>
  <c r="E15" i="2"/>
  <c r="F15" i="2" s="1"/>
  <c r="F11" i="2"/>
  <c r="F2" i="2"/>
  <c r="E3" i="2"/>
  <c r="F3" i="2" s="1"/>
  <c r="E4" i="2"/>
  <c r="F4" i="2" s="1"/>
  <c r="E5" i="2"/>
  <c r="F5" i="2" s="1"/>
  <c r="E6" i="2"/>
  <c r="F6" i="2" s="1"/>
  <c r="E7" i="2"/>
  <c r="F7" i="2" s="1"/>
  <c r="E8" i="2"/>
  <c r="F8" i="2" s="1"/>
  <c r="E9" i="2"/>
  <c r="F9" i="2" s="1"/>
  <c r="E10" i="2"/>
  <c r="F10" i="2" s="1"/>
  <c r="E11" i="2"/>
  <c r="E2" i="2"/>
  <c r="F12" i="2" l="1"/>
  <c r="F38" i="2"/>
  <c r="M8" i="1" l="1"/>
  <c r="O8" i="1"/>
  <c r="N8" i="1"/>
  <c r="J8" i="1"/>
  <c r="F8" i="1"/>
  <c r="I8" i="1" s="1"/>
  <c r="L8" i="1" s="1"/>
  <c r="O9" i="1" l="1"/>
  <c r="M9" i="1"/>
  <c r="L9" i="1"/>
  <c r="N9" i="1"/>
  <c r="K8" i="1"/>
</calcChain>
</file>

<file path=xl/sharedStrings.xml><?xml version="1.0" encoding="utf-8"?>
<sst xmlns="http://schemas.openxmlformats.org/spreadsheetml/2006/main" count="78" uniqueCount="38">
  <si>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</si>
  <si>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</si>
  <si>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</si>
  <si>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</si>
  <si>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</si>
  <si>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</si>
  <si>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</si>
  <si>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</si>
  <si>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</si>
  <si>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</si>
  <si>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</si>
  <si>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</si>
  <si>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</si>
  <si>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</si>
  <si>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</si>
  <si>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</si>
  <si>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</si>
  <si>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</si>
  <si>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</si>
  <si>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</si>
  <si>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</si>
  <si>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Светлана Андреевна Шантаева Заместитель заведующего по АХР</t>
  </si>
  <si>
    <t>согласовано: Заведующий Федорова Наталья Анатольевна</t>
  </si>
  <si>
    <t>Адрес оказания услуг</t>
  </si>
  <si>
    <t>Количество м2</t>
  </si>
  <si>
    <t>Количество оказываемых услуг</t>
  </si>
  <si>
    <t>Стоимость за</t>
  </si>
  <si>
    <t>Стоимость за одну услугу</t>
  </si>
  <si>
    <t>Стоимость общего количества</t>
  </si>
  <si>
    <t>195248, г. Санкт-Петербург пр. Энергетиков д.30, к.9 лит. А,</t>
  </si>
  <si>
    <t>195176, г. Санкт-Петербург ул. Синявинская д.24, лит. А</t>
  </si>
  <si>
    <t>195027, г. Санкт-Петербург, пр. Среднеохтинский д.11, к.4 лит. А</t>
  </si>
  <si>
    <t>195176, г. Санкт-Петербург, шоссе Революции д.33, к.7 лит. А</t>
  </si>
  <si>
    <t>195248, г. Санкт-Петербург, пр. Энергетиков д.33 лит. А</t>
  </si>
  <si>
    <t>Комплексное системное сопровождение и техническое обслуживание АРМ в 2026 году</t>
  </si>
  <si>
    <t>мая</t>
  </si>
  <si>
    <r>
      <t xml:space="preserve">Обоснование и расчет начальной (максимальной) цены контракта на поставку 
</t>
    </r>
    <r>
      <rPr>
        <sz val="11"/>
        <color theme="1"/>
        <rFont val="Times New Roman"/>
        <family val="1"/>
        <charset val="204"/>
      </rPr>
      <t xml:space="preserve">На </t>
    </r>
    <r>
      <rPr>
        <b/>
        <sz val="11"/>
        <color theme="1"/>
        <rFont val="Times New Roman"/>
        <family val="1"/>
        <charset val="204"/>
      </rPr>
      <t>оказание услуг по комплексному системному сопровождению и техническому обслуживанию компьютерного, сетевого оборудования и оргтехники</t>
    </r>
    <r>
      <rPr>
        <sz val="11"/>
        <color theme="1"/>
        <rFont val="Times New Roman"/>
        <family val="1"/>
        <charset val="204"/>
      </rPr>
      <t xml:space="preserve">  для Государственного бюджетного дошкольного образовательного учреждения детский сад №5 Красногвардейского района Санкт-Петербурга , для нужд Санкт-Петербурга в 2026 году</t>
    </r>
    <r>
      <rPr>
        <b/>
        <sz val="11"/>
        <color theme="1"/>
        <rFont val="Times New Roman"/>
        <family val="1"/>
        <charset val="204"/>
      </rPr>
      <t xml:space="preserve">
Метод сопоставимых рыночных цен (анализ рынка)
</t>
    </r>
    <r>
      <rPr>
        <sz val="11"/>
        <color theme="1"/>
        <rFont val="Times New Roman"/>
        <family val="1"/>
        <charset val="204"/>
      </rPr>
      <t xml:space="preserve"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""Интернет""). Заказчиком были направлены запросы </t>
    </r>
    <r>
      <rPr>
        <b/>
        <u/>
        <sz val="11"/>
        <color theme="1"/>
        <rFont val="Times New Roman"/>
        <family val="1"/>
        <charset val="204"/>
      </rPr>
      <t>от 28.04.2026 № 18</t>
    </r>
    <r>
      <rPr>
        <sz val="11"/>
        <color theme="1"/>
        <rFont val="Times New Roman"/>
        <family val="1"/>
        <charset val="204"/>
      </rPr>
      <t xml:space="preserve">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""Интернет"").
Ответы на запрос получены от 3-х поставщиков (подрядчиков, исполнителей):</t>
    </r>
    <r>
      <rPr>
        <b/>
        <sz val="11"/>
        <color theme="1"/>
        <rFont val="Times New Roman"/>
        <family val="1"/>
        <charset val="204"/>
      </rPr>
      <t xml:space="preserve">  Вх 1 № 55 от 05.05.2026; Вх 2 № 56 от 05.05.2026; Вх 3 № 57 от 05.05.2026.</t>
    </r>
  </si>
  <si>
    <t>v - кол-во (объем) закупаемого товара (работы, услуги), мес.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</si>
</sst>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0"/>
      <color rgb="FF000009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"/>
      <color rgb="FF00000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vertical="center"/>
    </xf>
    <xf numFmtId="0" fontId="11" fillId="0" borderId="0" xfId="0" applyFont="1"/>
    <xf numFmtId="0" fontId="6" fillId="0" borderId="2" xfId="0" applyFont="1" applyBorder="1" applyAlignment="1">
      <alignment vertical="center"/>
    </xf>
    <xf numFmtId="4" fontId="0" fillId="0" borderId="0" xfId="0" applyNumberFormat="1"/>
    <xf numFmtId="4" fontId="8" fillId="0" borderId="1" xfId="1" applyNumberFormat="1" applyFont="1" applyBorder="1" applyAlignment="1">
      <alignment horizontal="center" vertical="center" wrapText="1"/>
    </xf>
    <xf numFmtId="0" fontId="0" fillId="2" borderId="0" xfId="0" applyFill="1"/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4" fontId="0" fillId="2" borderId="0" xfId="0" applyNumberFormat="1" applyFill="1"/>
    <xf numFmtId="0" fontId="10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/>
    <xf numFmtId="0" fontId="0" fillId="0" borderId="0" xfId="0" applyFill="1"/>
    <xf numFmtId="0" fontId="1" fillId="2" borderId="1" xfId="0" applyFont="1" applyFill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8" fillId="0" borderId="0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 inden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4</xdr:row>
      <xdr:rowOff>76200</xdr:rowOff>
    </xdr:from>
    <xdr:to>
      <xdr:col>11</xdr:col>
      <xdr:colOff>476250</xdr:colOff>
      <xdr:row>4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542925</xdr:rowOff>
    </xdr:from>
    <xdr:to>
      <xdr:col>11</xdr:col>
      <xdr:colOff>781050</xdr:colOff>
      <xdr:row>5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5</xdr:row>
      <xdr:rowOff>847725</xdr:rowOff>
    </xdr:from>
    <xdr:to>
      <xdr:col>11</xdr:col>
      <xdr:colOff>15387</xdr:colOff>
      <xdr:row>5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5</xdr:row>
      <xdr:rowOff>752475</xdr:rowOff>
    </xdr:from>
    <xdr:to>
      <xdr:col>9</xdr:col>
      <xdr:colOff>654206</xdr:colOff>
      <xdr:row>5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6</xdr:row>
      <xdr:rowOff>333375</xdr:rowOff>
    </xdr:from>
    <xdr:to>
      <xdr:col>8</xdr:col>
      <xdr:colOff>552450</xdr:colOff>
      <xdr:row>6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8</xdr:row>
      <xdr:rowOff>19050</xdr:rowOff>
    </xdr:from>
    <xdr:to>
      <xdr:col>10</xdr:col>
      <xdr:colOff>225425</xdr:colOff>
      <xdr:row>8</xdr:row>
      <xdr:rowOff>179705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5</xdr:row>
      <xdr:rowOff>485775</xdr:rowOff>
    </xdr:from>
    <xdr:to>
      <xdr:col>5</xdr:col>
      <xdr:colOff>495300</xdr:colOff>
      <xdr:row>5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5"/>
  <sheetViews>
    <sheetView tabSelected="1" view="pageBreakPreview" zoomScaleNormal="100" zoomScaleSheetLayoutView="100" workbookViewId="0">
      <selection activeCell="E10" sqref="E10"/>
    </sheetView>
  </sheetViews>
  <sheetFormatPr defaultRowHeight="15" x14ac:dyDescent="0.25"/>
  <cols>
    <col min="2" max="2" width="45.5703125" customWidth="1"/>
    <col min="3" max="5" width="11.7109375" customWidth="1"/>
    <col min="6" max="6" width="14.140625" customWidth="1"/>
    <col min="8" max="8" width="9.7109375" customWidth="1"/>
    <col min="9" max="9" width="11.5703125" customWidth="1"/>
    <col min="10" max="10" width="10.85546875" customWidth="1"/>
    <col min="12" max="12" width="12.85546875" customWidth="1"/>
    <col min="13" max="13" width="15.5703125" customWidth="1"/>
    <col min="14" max="14" width="13.140625" customWidth="1"/>
    <col min="15" max="15" width="14.28515625" customWidth="1"/>
  </cols>
  <sheetData>
    <row r="2" spans="1:15" x14ac:dyDescent="0.25">
      <c r="A2" s="34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5" ht="138.75" customHeight="1" x14ac:dyDescent="0.25">
      <c r="A3" s="36" t="s">
        <v>36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5" spans="1:15" ht="25.9" customHeight="1" x14ac:dyDescent="0.25">
      <c r="A5" s="38" t="s">
        <v>1</v>
      </c>
      <c r="B5" s="38" t="s">
        <v>2</v>
      </c>
      <c r="C5" s="38" t="s">
        <v>3</v>
      </c>
      <c r="D5" s="38"/>
      <c r="E5" s="38"/>
      <c r="F5" s="38"/>
      <c r="G5" s="38" t="s">
        <v>37</v>
      </c>
      <c r="H5" s="38" t="s">
        <v>7</v>
      </c>
      <c r="I5" s="38" t="s">
        <v>8</v>
      </c>
      <c r="J5" s="38"/>
      <c r="K5" s="38"/>
      <c r="L5" s="4" t="s">
        <v>17</v>
      </c>
    </row>
    <row r="6" spans="1:15" ht="89.25" x14ac:dyDescent="0.25">
      <c r="A6" s="38"/>
      <c r="B6" s="38"/>
      <c r="C6" s="5" t="s">
        <v>4</v>
      </c>
      <c r="D6" s="5" t="s">
        <v>5</v>
      </c>
      <c r="E6" s="5" t="s">
        <v>6</v>
      </c>
      <c r="F6" s="5"/>
      <c r="G6" s="38"/>
      <c r="H6" s="38"/>
      <c r="I6" s="5" t="s">
        <v>9</v>
      </c>
      <c r="J6" s="6" t="s">
        <v>10</v>
      </c>
      <c r="K6" s="6" t="s">
        <v>11</v>
      </c>
      <c r="L6" s="5"/>
    </row>
    <row r="7" spans="1:15" ht="60" x14ac:dyDescent="0.25">
      <c r="A7" s="3">
        <v>1</v>
      </c>
      <c r="B7" s="3">
        <v>2</v>
      </c>
      <c r="C7" s="3">
        <v>3</v>
      </c>
      <c r="D7" s="3">
        <v>4</v>
      </c>
      <c r="E7" s="3">
        <v>5</v>
      </c>
      <c r="F7" s="3" t="s">
        <v>12</v>
      </c>
      <c r="G7" s="3">
        <v>7</v>
      </c>
      <c r="H7" s="3" t="s">
        <v>13</v>
      </c>
      <c r="I7" s="3" t="s">
        <v>14</v>
      </c>
      <c r="J7" s="3">
        <v>10</v>
      </c>
      <c r="K7" s="3">
        <v>11</v>
      </c>
      <c r="L7" s="3" t="s">
        <v>15</v>
      </c>
      <c r="M7" s="12"/>
      <c r="N7" s="12"/>
      <c r="O7" s="12"/>
    </row>
    <row r="8" spans="1:15" ht="30" x14ac:dyDescent="0.25">
      <c r="A8" s="1">
        <v>1</v>
      </c>
      <c r="B8" s="24" t="s">
        <v>34</v>
      </c>
      <c r="C8" s="13">
        <v>19920</v>
      </c>
      <c r="D8" s="7">
        <v>20040</v>
      </c>
      <c r="E8" s="13">
        <v>19800</v>
      </c>
      <c r="F8" s="7">
        <f t="shared" ref="F8" si="0">C8+D8+E8</f>
        <v>59760</v>
      </c>
      <c r="G8" s="1">
        <v>7</v>
      </c>
      <c r="H8" s="1">
        <v>3</v>
      </c>
      <c r="I8" s="7">
        <f t="shared" ref="I8" si="1">ROUND(F8/H8,2)</f>
        <v>19920</v>
      </c>
      <c r="J8" s="7">
        <f t="shared" ref="J8" si="2">STDEV(C8:E8)</f>
        <v>120</v>
      </c>
      <c r="K8" s="2">
        <f t="shared" ref="K8" si="3">J8/I8</f>
        <v>6.024096385542169E-3</v>
      </c>
      <c r="L8" s="25">
        <f t="shared" ref="L8" si="4">G8*I8</f>
        <v>139440</v>
      </c>
      <c r="M8" s="26">
        <f>C8*$G8</f>
        <v>139440</v>
      </c>
      <c r="N8" s="26">
        <f t="shared" ref="N8" si="5">D8*$G8</f>
        <v>140280</v>
      </c>
      <c r="O8" s="26">
        <f t="shared" ref="O8" si="6">E8*$G8</f>
        <v>138600</v>
      </c>
    </row>
    <row r="9" spans="1:15" x14ac:dyDescent="0.25">
      <c r="A9" s="32" t="s">
        <v>16</v>
      </c>
      <c r="B9" s="32"/>
      <c r="C9" s="32"/>
      <c r="D9" s="32"/>
      <c r="E9" s="32"/>
      <c r="F9" s="32"/>
      <c r="G9" s="32"/>
      <c r="H9" s="32"/>
      <c r="I9" s="32"/>
      <c r="J9" s="33"/>
      <c r="K9" s="33"/>
      <c r="L9" s="7">
        <f>SUM(L8:L8)</f>
        <v>139440</v>
      </c>
      <c r="M9" s="26">
        <f>SUM(M8:M8)</f>
        <v>139440</v>
      </c>
      <c r="N9" s="26">
        <f>SUM(N8:N8)</f>
        <v>140280</v>
      </c>
      <c r="O9" s="26">
        <f>SUM(O8:O8)</f>
        <v>138600</v>
      </c>
    </row>
    <row r="10" spans="1:15" x14ac:dyDescent="0.25">
      <c r="M10" s="12"/>
      <c r="N10" s="12"/>
      <c r="O10" s="12"/>
    </row>
    <row r="11" spans="1:15" x14ac:dyDescent="0.25">
      <c r="A11" s="11" t="s">
        <v>21</v>
      </c>
      <c r="B11" s="11"/>
      <c r="C11" s="11"/>
      <c r="D11" s="11"/>
      <c r="E11" s="11"/>
      <c r="F11" s="11"/>
      <c r="G11" s="8"/>
      <c r="H11" s="15"/>
      <c r="I11" s="15"/>
      <c r="J11" s="18">
        <v>8</v>
      </c>
      <c r="K11" s="19" t="s">
        <v>35</v>
      </c>
      <c r="L11" s="20">
        <v>2026</v>
      </c>
      <c r="M11" s="17"/>
      <c r="N11" s="12"/>
      <c r="O11" s="12"/>
    </row>
    <row r="12" spans="1:15" x14ac:dyDescent="0.25">
      <c r="A12" s="9" t="s">
        <v>18</v>
      </c>
      <c r="B12" s="9"/>
      <c r="C12" s="8"/>
      <c r="D12" s="8"/>
      <c r="E12" s="8"/>
      <c r="F12" s="8"/>
      <c r="G12" s="8"/>
      <c r="H12" s="16" t="s">
        <v>19</v>
      </c>
      <c r="I12" s="16"/>
      <c r="J12" s="21"/>
      <c r="K12" s="18" t="s">
        <v>20</v>
      </c>
      <c r="L12" s="22"/>
      <c r="M12" s="17"/>
      <c r="N12" s="12"/>
      <c r="O12" s="12"/>
    </row>
    <row r="13" spans="1:15" x14ac:dyDescent="0.25">
      <c r="A13" s="10" t="s">
        <v>22</v>
      </c>
      <c r="B13" s="10"/>
      <c r="C13" s="10"/>
      <c r="D13" s="10"/>
      <c r="E13" s="10"/>
      <c r="F13" s="10"/>
      <c r="H13" s="15"/>
      <c r="I13" s="15"/>
      <c r="J13" s="18">
        <v>8</v>
      </c>
      <c r="K13" s="19" t="s">
        <v>35</v>
      </c>
      <c r="L13" s="20">
        <v>2026</v>
      </c>
      <c r="M13" s="14"/>
    </row>
    <row r="14" spans="1:15" x14ac:dyDescent="0.25">
      <c r="H14" s="16" t="s">
        <v>19</v>
      </c>
      <c r="I14" s="16"/>
      <c r="J14" s="21"/>
      <c r="K14" s="18" t="s">
        <v>20</v>
      </c>
      <c r="L14" s="22"/>
      <c r="M14" s="14"/>
    </row>
    <row r="15" spans="1:15" x14ac:dyDescent="0.25">
      <c r="J15" s="23"/>
      <c r="K15" s="23"/>
      <c r="L15" s="23"/>
    </row>
  </sheetData>
  <autoFilter ref="A7:L9"/>
  <mergeCells count="10">
    <mergeCell ref="A9:I9"/>
    <mergeCell ref="J9:K9"/>
    <mergeCell ref="A2:L2"/>
    <mergeCell ref="A3:L3"/>
    <mergeCell ref="A5:A6"/>
    <mergeCell ref="B5:B6"/>
    <mergeCell ref="C5:F5"/>
    <mergeCell ref="G5:G6"/>
    <mergeCell ref="H5:H6"/>
    <mergeCell ref="I5:K5"/>
  </mergeCells>
  <pageMargins left="0.39370078740157483" right="0.39370078740157483" top="0.39370078740157483" bottom="0.39370078740157483" header="0.31496062992125984" footer="0.31496062992125984"/>
  <pageSetup paperSize="9" scale="83" fitToHeight="2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H29" sqref="H29"/>
    </sheetView>
  </sheetViews>
  <sheetFormatPr defaultRowHeight="15" x14ac:dyDescent="0.25"/>
  <cols>
    <col min="1" max="1" width="59.28515625" customWidth="1"/>
    <col min="2" max="2" width="17.42578125" customWidth="1"/>
    <col min="4" max="4" width="26.140625" customWidth="1"/>
    <col min="5" max="5" width="11.28515625" customWidth="1"/>
    <col min="6" max="6" width="16" customWidth="1"/>
  </cols>
  <sheetData>
    <row r="1" spans="1:6" ht="38.25" customHeight="1" x14ac:dyDescent="0.25">
      <c r="A1" s="31" t="s">
        <v>23</v>
      </c>
      <c r="B1" s="27" t="s">
        <v>24</v>
      </c>
      <c r="C1" s="27" t="s">
        <v>25</v>
      </c>
      <c r="D1" s="27" t="s">
        <v>26</v>
      </c>
      <c r="E1" s="27" t="s">
        <v>27</v>
      </c>
      <c r="F1" s="27" t="s">
        <v>28</v>
      </c>
    </row>
    <row r="2" spans="1:6" x14ac:dyDescent="0.25">
      <c r="A2" s="28" t="s">
        <v>29</v>
      </c>
      <c r="B2" s="27">
        <v>254</v>
      </c>
      <c r="C2" s="27">
        <v>4</v>
      </c>
      <c r="D2" s="27">
        <v>50</v>
      </c>
      <c r="E2" s="29">
        <f>B2*D2</f>
        <v>12700</v>
      </c>
      <c r="F2" s="29">
        <f>C2*E2</f>
        <v>50800</v>
      </c>
    </row>
    <row r="3" spans="1:6" x14ac:dyDescent="0.25">
      <c r="A3" s="28" t="s">
        <v>30</v>
      </c>
      <c r="B3" s="27">
        <v>450</v>
      </c>
      <c r="C3" s="27">
        <v>4</v>
      </c>
      <c r="D3" s="27">
        <v>50</v>
      </c>
      <c r="E3" s="29">
        <f t="shared" ref="E3:E11" si="0">B3*D3</f>
        <v>22500</v>
      </c>
      <c r="F3" s="29">
        <f t="shared" ref="F3:F11" si="1">C3*E3</f>
        <v>90000</v>
      </c>
    </row>
    <row r="4" spans="1:6" x14ac:dyDescent="0.25">
      <c r="A4" s="28" t="s">
        <v>31</v>
      </c>
      <c r="B4" s="27">
        <v>365</v>
      </c>
      <c r="C4" s="27">
        <v>4</v>
      </c>
      <c r="D4" s="27">
        <v>50</v>
      </c>
      <c r="E4" s="29">
        <f t="shared" si="0"/>
        <v>18250</v>
      </c>
      <c r="F4" s="29">
        <f t="shared" si="1"/>
        <v>73000</v>
      </c>
    </row>
    <row r="5" spans="1:6" x14ac:dyDescent="0.25">
      <c r="A5" s="28" t="s">
        <v>32</v>
      </c>
      <c r="B5" s="27">
        <v>570</v>
      </c>
      <c r="C5" s="27">
        <v>5</v>
      </c>
      <c r="D5" s="27">
        <v>50</v>
      </c>
      <c r="E5" s="29">
        <f t="shared" si="0"/>
        <v>28500</v>
      </c>
      <c r="F5" s="29">
        <f t="shared" si="1"/>
        <v>142500</v>
      </c>
    </row>
    <row r="6" spans="1:6" x14ac:dyDescent="0.25">
      <c r="A6" s="28" t="s">
        <v>33</v>
      </c>
      <c r="B6" s="27">
        <v>783</v>
      </c>
      <c r="C6" s="27">
        <v>4</v>
      </c>
      <c r="D6" s="27">
        <v>50</v>
      </c>
      <c r="E6" s="29">
        <f t="shared" si="0"/>
        <v>39150</v>
      </c>
      <c r="F6" s="29">
        <f t="shared" si="1"/>
        <v>156600</v>
      </c>
    </row>
    <row r="7" spans="1:6" x14ac:dyDescent="0.25">
      <c r="A7" s="28" t="s">
        <v>29</v>
      </c>
      <c r="B7" s="27">
        <v>254</v>
      </c>
      <c r="C7" s="27">
        <v>4</v>
      </c>
      <c r="D7" s="27">
        <v>55</v>
      </c>
      <c r="E7" s="29">
        <f t="shared" si="0"/>
        <v>13970</v>
      </c>
      <c r="F7" s="29">
        <f t="shared" si="1"/>
        <v>55880</v>
      </c>
    </row>
    <row r="8" spans="1:6" x14ac:dyDescent="0.25">
      <c r="A8" s="28" t="s">
        <v>30</v>
      </c>
      <c r="B8" s="27">
        <v>450</v>
      </c>
      <c r="C8" s="27">
        <v>4</v>
      </c>
      <c r="D8" s="27">
        <v>55</v>
      </c>
      <c r="E8" s="29">
        <f t="shared" si="0"/>
        <v>24750</v>
      </c>
      <c r="F8" s="29">
        <f t="shared" si="1"/>
        <v>99000</v>
      </c>
    </row>
    <row r="9" spans="1:6" x14ac:dyDescent="0.25">
      <c r="A9" s="28" t="s">
        <v>31</v>
      </c>
      <c r="B9" s="27">
        <v>365</v>
      </c>
      <c r="C9" s="27">
        <v>4</v>
      </c>
      <c r="D9" s="27">
        <v>55</v>
      </c>
      <c r="E9" s="29">
        <f t="shared" si="0"/>
        <v>20075</v>
      </c>
      <c r="F9" s="29">
        <f t="shared" si="1"/>
        <v>80300</v>
      </c>
    </row>
    <row r="10" spans="1:6" x14ac:dyDescent="0.25">
      <c r="A10" s="28" t="s">
        <v>32</v>
      </c>
      <c r="B10" s="27">
        <v>570</v>
      </c>
      <c r="C10" s="27">
        <v>5</v>
      </c>
      <c r="D10" s="27">
        <v>55</v>
      </c>
      <c r="E10" s="29">
        <f t="shared" si="0"/>
        <v>31350</v>
      </c>
      <c r="F10" s="29">
        <f t="shared" si="1"/>
        <v>156750</v>
      </c>
    </row>
    <row r="11" spans="1:6" x14ac:dyDescent="0.25">
      <c r="A11" s="28" t="s">
        <v>33</v>
      </c>
      <c r="B11" s="27">
        <v>783</v>
      </c>
      <c r="C11" s="27">
        <v>4</v>
      </c>
      <c r="D11" s="27">
        <v>55</v>
      </c>
      <c r="E11" s="29">
        <f t="shared" si="0"/>
        <v>43065</v>
      </c>
      <c r="F11" s="29">
        <f t="shared" si="1"/>
        <v>172260</v>
      </c>
    </row>
    <row r="12" spans="1:6" x14ac:dyDescent="0.25">
      <c r="A12" s="39"/>
      <c r="B12" s="39"/>
      <c r="C12" s="39"/>
      <c r="D12" s="39"/>
      <c r="E12" s="39"/>
      <c r="F12" s="30">
        <f>SUM(F2:F11)</f>
        <v>1077090</v>
      </c>
    </row>
    <row r="14" spans="1:6" ht="51" x14ac:dyDescent="0.25">
      <c r="A14" s="31" t="s">
        <v>23</v>
      </c>
      <c r="B14" s="27" t="s">
        <v>24</v>
      </c>
      <c r="C14" s="27" t="s">
        <v>25</v>
      </c>
      <c r="D14" s="27" t="s">
        <v>26</v>
      </c>
      <c r="E14" s="27" t="s">
        <v>27</v>
      </c>
      <c r="F14" s="27" t="s">
        <v>28</v>
      </c>
    </row>
    <row r="15" spans="1:6" x14ac:dyDescent="0.25">
      <c r="A15" s="28" t="s">
        <v>29</v>
      </c>
      <c r="B15" s="27">
        <v>254</v>
      </c>
      <c r="C15" s="27">
        <v>4</v>
      </c>
      <c r="D15" s="27">
        <v>55</v>
      </c>
      <c r="E15" s="29">
        <f>B15*D15</f>
        <v>13970</v>
      </c>
      <c r="F15" s="29">
        <f>C15*E15</f>
        <v>55880</v>
      </c>
    </row>
    <row r="16" spans="1:6" x14ac:dyDescent="0.25">
      <c r="A16" s="28" t="s">
        <v>30</v>
      </c>
      <c r="B16" s="27">
        <v>450</v>
      </c>
      <c r="C16" s="27">
        <v>4</v>
      </c>
      <c r="D16" s="27">
        <v>55</v>
      </c>
      <c r="E16" s="29">
        <f t="shared" ref="E16:E24" si="2">B16*D16</f>
        <v>24750</v>
      </c>
      <c r="F16" s="29">
        <f t="shared" ref="F16:F24" si="3">C16*E16</f>
        <v>99000</v>
      </c>
    </row>
    <row r="17" spans="1:6" x14ac:dyDescent="0.25">
      <c r="A17" s="28" t="s">
        <v>31</v>
      </c>
      <c r="B17" s="27">
        <v>365</v>
      </c>
      <c r="C17" s="27">
        <v>4</v>
      </c>
      <c r="D17" s="27">
        <v>55</v>
      </c>
      <c r="E17" s="29">
        <f t="shared" si="2"/>
        <v>20075</v>
      </c>
      <c r="F17" s="29">
        <f t="shared" si="3"/>
        <v>80300</v>
      </c>
    </row>
    <row r="18" spans="1:6" x14ac:dyDescent="0.25">
      <c r="A18" s="28" t="s">
        <v>32</v>
      </c>
      <c r="B18" s="27">
        <v>570</v>
      </c>
      <c r="C18" s="27">
        <v>5</v>
      </c>
      <c r="D18" s="27">
        <v>55</v>
      </c>
      <c r="E18" s="29">
        <f t="shared" si="2"/>
        <v>31350</v>
      </c>
      <c r="F18" s="29">
        <f t="shared" si="3"/>
        <v>156750</v>
      </c>
    </row>
    <row r="19" spans="1:6" x14ac:dyDescent="0.25">
      <c r="A19" s="28" t="s">
        <v>33</v>
      </c>
      <c r="B19" s="27">
        <v>783</v>
      </c>
      <c r="C19" s="27">
        <v>4</v>
      </c>
      <c r="D19" s="27">
        <v>55</v>
      </c>
      <c r="E19" s="29">
        <f t="shared" si="2"/>
        <v>43065</v>
      </c>
      <c r="F19" s="29">
        <f t="shared" si="3"/>
        <v>172260</v>
      </c>
    </row>
    <row r="20" spans="1:6" x14ac:dyDescent="0.25">
      <c r="A20" s="28" t="s">
        <v>29</v>
      </c>
      <c r="B20" s="27">
        <v>254</v>
      </c>
      <c r="C20" s="27">
        <v>4</v>
      </c>
      <c r="D20" s="27">
        <v>60</v>
      </c>
      <c r="E20" s="29">
        <f t="shared" si="2"/>
        <v>15240</v>
      </c>
      <c r="F20" s="29">
        <f t="shared" si="3"/>
        <v>60960</v>
      </c>
    </row>
    <row r="21" spans="1:6" x14ac:dyDescent="0.25">
      <c r="A21" s="28" t="s">
        <v>30</v>
      </c>
      <c r="B21" s="27">
        <v>450</v>
      </c>
      <c r="C21" s="27">
        <v>4</v>
      </c>
      <c r="D21" s="27">
        <v>60</v>
      </c>
      <c r="E21" s="29">
        <f t="shared" si="2"/>
        <v>27000</v>
      </c>
      <c r="F21" s="29">
        <f t="shared" si="3"/>
        <v>108000</v>
      </c>
    </row>
    <row r="22" spans="1:6" x14ac:dyDescent="0.25">
      <c r="A22" s="28" t="s">
        <v>31</v>
      </c>
      <c r="B22" s="27">
        <v>365</v>
      </c>
      <c r="C22" s="27">
        <v>4</v>
      </c>
      <c r="D22" s="27">
        <v>60</v>
      </c>
      <c r="E22" s="29">
        <f t="shared" si="2"/>
        <v>21900</v>
      </c>
      <c r="F22" s="29">
        <f t="shared" si="3"/>
        <v>87600</v>
      </c>
    </row>
    <row r="23" spans="1:6" x14ac:dyDescent="0.25">
      <c r="A23" s="28" t="s">
        <v>32</v>
      </c>
      <c r="B23" s="27">
        <v>570</v>
      </c>
      <c r="C23" s="27">
        <v>5</v>
      </c>
      <c r="D23" s="27">
        <v>60</v>
      </c>
      <c r="E23" s="29">
        <f t="shared" si="2"/>
        <v>34200</v>
      </c>
      <c r="F23" s="29">
        <f t="shared" si="3"/>
        <v>171000</v>
      </c>
    </row>
    <row r="24" spans="1:6" x14ac:dyDescent="0.25">
      <c r="A24" s="28" t="s">
        <v>33</v>
      </c>
      <c r="B24" s="27">
        <v>783</v>
      </c>
      <c r="C24" s="27">
        <v>4</v>
      </c>
      <c r="D24" s="27">
        <v>60</v>
      </c>
      <c r="E24" s="29">
        <f t="shared" si="2"/>
        <v>46980</v>
      </c>
      <c r="F24" s="29">
        <f t="shared" si="3"/>
        <v>187920</v>
      </c>
    </row>
    <row r="25" spans="1:6" x14ac:dyDescent="0.25">
      <c r="A25" s="39"/>
      <c r="B25" s="39"/>
      <c r="C25" s="39"/>
      <c r="D25" s="39"/>
      <c r="E25" s="39"/>
      <c r="F25" s="30">
        <f>SUM(F15:F24)</f>
        <v>1179670</v>
      </c>
    </row>
    <row r="27" spans="1:6" ht="51" x14ac:dyDescent="0.25">
      <c r="A27" s="31" t="s">
        <v>23</v>
      </c>
      <c r="B27" s="27" t="s">
        <v>24</v>
      </c>
      <c r="C27" s="27" t="s">
        <v>25</v>
      </c>
      <c r="D27" s="27" t="s">
        <v>26</v>
      </c>
      <c r="E27" s="27" t="s">
        <v>27</v>
      </c>
      <c r="F27" s="27" t="s">
        <v>28</v>
      </c>
    </row>
    <row r="28" spans="1:6" x14ac:dyDescent="0.25">
      <c r="A28" s="28" t="s">
        <v>29</v>
      </c>
      <c r="B28" s="27">
        <v>254</v>
      </c>
      <c r="C28" s="27">
        <v>4</v>
      </c>
      <c r="D28" s="27">
        <v>60</v>
      </c>
      <c r="E28" s="29">
        <f>B28*D28</f>
        <v>15240</v>
      </c>
      <c r="F28" s="29">
        <f>C28*E28</f>
        <v>60960</v>
      </c>
    </row>
    <row r="29" spans="1:6" x14ac:dyDescent="0.25">
      <c r="A29" s="28" t="s">
        <v>30</v>
      </c>
      <c r="B29" s="27">
        <v>450</v>
      </c>
      <c r="C29" s="27">
        <v>4</v>
      </c>
      <c r="D29" s="27">
        <v>60</v>
      </c>
      <c r="E29" s="29">
        <f t="shared" ref="E29:E37" si="4">B29*D29</f>
        <v>27000</v>
      </c>
      <c r="F29" s="29">
        <f t="shared" ref="F29:F37" si="5">C29*E29</f>
        <v>108000</v>
      </c>
    </row>
    <row r="30" spans="1:6" x14ac:dyDescent="0.25">
      <c r="A30" s="28" t="s">
        <v>31</v>
      </c>
      <c r="B30" s="27">
        <v>365</v>
      </c>
      <c r="C30" s="27">
        <v>4</v>
      </c>
      <c r="D30" s="27">
        <v>60</v>
      </c>
      <c r="E30" s="29">
        <f t="shared" si="4"/>
        <v>21900</v>
      </c>
      <c r="F30" s="29">
        <f t="shared" si="5"/>
        <v>87600</v>
      </c>
    </row>
    <row r="31" spans="1:6" x14ac:dyDescent="0.25">
      <c r="A31" s="28" t="s">
        <v>32</v>
      </c>
      <c r="B31" s="27">
        <v>570</v>
      </c>
      <c r="C31" s="27">
        <v>5</v>
      </c>
      <c r="D31" s="27">
        <v>60</v>
      </c>
      <c r="E31" s="29">
        <f t="shared" si="4"/>
        <v>34200</v>
      </c>
      <c r="F31" s="29">
        <f t="shared" si="5"/>
        <v>171000</v>
      </c>
    </row>
    <row r="32" spans="1:6" x14ac:dyDescent="0.25">
      <c r="A32" s="28" t="s">
        <v>33</v>
      </c>
      <c r="B32" s="27">
        <v>783</v>
      </c>
      <c r="C32" s="27">
        <v>4</v>
      </c>
      <c r="D32" s="27">
        <v>60</v>
      </c>
      <c r="E32" s="29">
        <f t="shared" si="4"/>
        <v>46980</v>
      </c>
      <c r="F32" s="29">
        <f t="shared" si="5"/>
        <v>187920</v>
      </c>
    </row>
    <row r="33" spans="1:6" x14ac:dyDescent="0.25">
      <c r="A33" s="28" t="s">
        <v>29</v>
      </c>
      <c r="B33" s="27">
        <v>254</v>
      </c>
      <c r="C33" s="27">
        <v>4</v>
      </c>
      <c r="D33" s="27">
        <v>65</v>
      </c>
      <c r="E33" s="29">
        <f t="shared" si="4"/>
        <v>16510</v>
      </c>
      <c r="F33" s="29">
        <f t="shared" si="5"/>
        <v>66040</v>
      </c>
    </row>
    <row r="34" spans="1:6" x14ac:dyDescent="0.25">
      <c r="A34" s="28" t="s">
        <v>30</v>
      </c>
      <c r="B34" s="27">
        <v>450</v>
      </c>
      <c r="C34" s="27">
        <v>4</v>
      </c>
      <c r="D34" s="27">
        <v>65</v>
      </c>
      <c r="E34" s="29">
        <f t="shared" si="4"/>
        <v>29250</v>
      </c>
      <c r="F34" s="29">
        <f t="shared" si="5"/>
        <v>117000</v>
      </c>
    </row>
    <row r="35" spans="1:6" x14ac:dyDescent="0.25">
      <c r="A35" s="28" t="s">
        <v>31</v>
      </c>
      <c r="B35" s="27">
        <v>365</v>
      </c>
      <c r="C35" s="27">
        <v>4</v>
      </c>
      <c r="D35" s="27">
        <v>65</v>
      </c>
      <c r="E35" s="29">
        <f t="shared" si="4"/>
        <v>23725</v>
      </c>
      <c r="F35" s="29">
        <f t="shared" si="5"/>
        <v>94900</v>
      </c>
    </row>
    <row r="36" spans="1:6" x14ac:dyDescent="0.25">
      <c r="A36" s="28" t="s">
        <v>32</v>
      </c>
      <c r="B36" s="27">
        <v>570</v>
      </c>
      <c r="C36" s="27">
        <v>5</v>
      </c>
      <c r="D36" s="27">
        <v>65</v>
      </c>
      <c r="E36" s="29">
        <f t="shared" si="4"/>
        <v>37050</v>
      </c>
      <c r="F36" s="29">
        <f t="shared" si="5"/>
        <v>185250</v>
      </c>
    </row>
    <row r="37" spans="1:6" x14ac:dyDescent="0.25">
      <c r="A37" s="28" t="s">
        <v>33</v>
      </c>
      <c r="B37" s="27">
        <v>783</v>
      </c>
      <c r="C37" s="27">
        <v>4</v>
      </c>
      <c r="D37" s="27">
        <v>65</v>
      </c>
      <c r="E37" s="29">
        <f t="shared" si="4"/>
        <v>50895</v>
      </c>
      <c r="F37" s="29">
        <f t="shared" si="5"/>
        <v>203580</v>
      </c>
    </row>
    <row r="38" spans="1:6" x14ac:dyDescent="0.25">
      <c r="A38" s="39"/>
      <c r="B38" s="39"/>
      <c r="C38" s="39"/>
      <c r="D38" s="39"/>
      <c r="E38" s="39"/>
      <c r="F38" s="30">
        <f>SUM(F28:F37)</f>
        <v>1282250</v>
      </c>
    </row>
  </sheetData>
  <mergeCells count="3">
    <mergeCell ref="A12:E12"/>
    <mergeCell ref="A25:E25"/>
    <mergeCell ref="A38:E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расчет по адресам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2026-06-05T07:26:35Z</dcterms:modified>
</cp:coreProperties>
</file>