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ЗАКУПКИ\_Закупки 2026\26. Электрочайник\Подготовка закупки\РНМЦК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" i="1" l="1"/>
  <c r="J29" i="1"/>
  <c r="M29" i="1" l="1"/>
  <c r="K29" i="1" l="1"/>
  <c r="M30" i="1" l="1"/>
</calcChain>
</file>

<file path=xl/sharedStrings.xml><?xml version="1.0" encoding="utf-8"?>
<sst xmlns="http://schemas.openxmlformats.org/spreadsheetml/2006/main" count="58" uniqueCount="58">
  <si>
    <t>Наименование товара, услуги (работы)</t>
  </si>
  <si>
    <t>Единица измерения</t>
  </si>
  <si>
    <t>Кол-во</t>
  </si>
  <si>
    <t>Источники цены (руб.)</t>
  </si>
  <si>
    <t>Коэффициент вариации (%)</t>
  </si>
  <si>
    <t>Средняя цена (руб.)</t>
  </si>
  <si>
    <t>(руб.)</t>
  </si>
  <si>
    <t>Расчет и обоснование НМЦК</t>
  </si>
  <si>
    <t xml:space="preserve">где: </t>
  </si>
  <si>
    <r>
      <t>&lt;</t>
    </r>
    <r>
      <rPr>
        <i/>
        <sz val="14"/>
        <color theme="1"/>
        <rFont val="Times New Roman"/>
        <family val="1"/>
        <charset val="204"/>
      </rPr>
      <t>ц</t>
    </r>
    <r>
      <rPr>
        <sz val="11"/>
        <color theme="1"/>
        <rFont val="Times New Roman"/>
        <family val="1"/>
        <charset val="204"/>
      </rPr>
      <t>&gt; - средняя арифметическая величина цены единицы товара, работы, услуги</t>
    </r>
  </si>
  <si>
    <t>, где      - цена единицы товара, работы, услуги, указанная в источнике с номером i,</t>
  </si>
  <si>
    <r>
      <rPr>
        <i/>
        <sz val="14"/>
        <color theme="1"/>
        <rFont val="Times New Roman"/>
        <family val="1"/>
        <charset val="204"/>
      </rPr>
      <t>n</t>
    </r>
    <r>
      <rPr>
        <sz val="11"/>
        <color theme="1"/>
        <rFont val="Times New Roman"/>
        <family val="1"/>
        <charset val="204"/>
      </rPr>
      <t xml:space="preserve"> - количество значений, используемых в расчете.</t>
    </r>
  </si>
  <si>
    <r>
      <rPr>
        <i/>
        <sz val="14"/>
        <color theme="1"/>
        <rFont val="Calibri"/>
        <family val="2"/>
        <charset val="204"/>
      </rPr>
      <t>σ</t>
    </r>
    <r>
      <rPr>
        <sz val="11"/>
        <color theme="1"/>
        <rFont val="Times New Roman"/>
        <family val="1"/>
        <charset val="204"/>
      </rPr>
      <t xml:space="preserve"> - среднеквадратичное отклонение цены, определяемое выражением</t>
    </r>
  </si>
  <si>
    <r>
      <rPr>
        <i/>
        <sz val="14"/>
        <color theme="1"/>
        <rFont val="Times New Roman"/>
        <family val="1"/>
        <charset val="204"/>
      </rPr>
      <t>V</t>
    </r>
    <r>
      <rPr>
        <sz val="11"/>
        <color theme="1"/>
        <rFont val="Times New Roman"/>
        <family val="1"/>
        <charset val="204"/>
      </rPr>
      <t xml:space="preserve"> - коэффициент вариации цены,</t>
    </r>
  </si>
  <si>
    <t>где:</t>
  </si>
  <si>
    <t xml:space="preserve">                      - НМЦК, определяемая методом сопоставимых рыночных цен (анализа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</si>
  <si>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</si>
  <si>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</si>
  <si>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</si>
  <si>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   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</t>
  </si>
  <si>
    <t>Средне- квадратичное отклонение</t>
  </si>
  <si>
    <t>7</t>
  </si>
  <si>
    <t>Источник 1</t>
  </si>
  <si>
    <t>Источник 2</t>
  </si>
  <si>
    <t>Источник 3</t>
  </si>
  <si>
    <t>КТРУ/ОКПД2/ККН</t>
  </si>
  <si>
    <t>№</t>
  </si>
  <si>
    <t>П/П</t>
  </si>
  <si>
    <t>6. В соответствии с пунктом 3.21 методических рекомендаций НМЦК методом сопоставимых рыночных цен (анализа рынка) определяется по формуле:</t>
  </si>
  <si>
    <t xml:space="preserve">1. Начальная (максимальная) цена контракта определена и обоснована в соответствии с требованиями ст. 22 Федерального закона от 05.04.2013 № 44-ФЗ «О контрактной системе в сфере закупок товаров, работ, услуг для государственных и муниципальных нужд» 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рынка), с учётом расходов на перевозку до места назначения, страхование, уплату таможенных пошлин, уплату налогов и других обязательных платежей, в том числе НДС. </t>
  </si>
  <si>
    <t>3. В соответствии с п.3.7 Приказа № 567 в целях получения ценовой информации в отношении товара, работы, услуги для определения НМЦК осуществлено несколько процедур, проанализировано несколько источников ценовой информации в соответствии с рекомендациями указанного пункта Приказа № 567, а именно:</t>
  </si>
  <si>
    <t>на объект закупки:</t>
  </si>
  <si>
    <t>в) проверка наличия товаров (работ, услуг), являющихся объектом закупки, в распоряжении   Комитета по вопросам законности, правопорядка и безопасности от 5 июля 2016 года N 168-р «Об утверждении Требований к закупаемым Комитетом по вопросам законности, правопорядка и безопасности и подведомственными ему казенными учреждениями отдельным видам товаров, работ, услуг (в том числе предельных цен товаров, работ, услуг)»  –  информация по предмету закупки отсутствует;</t>
  </si>
  <si>
    <t xml:space="preserve">г) проведен поиск цен идентичных (однородных) товаров (работ, услуг) предмету закупки в исполненных контрактах из Реестра контрактов Электронного магазина Санкт-Петербурга , заключенных заказчиками –  информация по предмету закупки присутствует. Найдены десять контрактов, в которых содержится информация о цене объекта закупки, исполненных последними по хронологии, и заключенных заказчиками с разными участниками закупок: </t>
  </si>
  <si>
    <t>НМЦК (рын)</t>
  </si>
  <si>
    <t>Итого НМЦК (рын) контракта:</t>
  </si>
  <si>
    <r>
      <t xml:space="preserve">2. Проверка применения запретов и ограничекий к Товару в соответствии с Постановлением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 (Далее - </t>
    </r>
    <r>
      <rPr>
        <b/>
        <sz val="11"/>
        <color theme="1"/>
        <rFont val="Times New Roman"/>
        <family val="1"/>
        <charset val="204"/>
      </rPr>
      <t>Постановление</t>
    </r>
    <r>
      <rPr>
        <sz val="11"/>
        <color theme="1"/>
        <rFont val="Times New Roman"/>
        <family val="1"/>
        <charset val="204"/>
      </rPr>
      <t xml:space="preserve">): Включенный в объект закупки Товар в соответствии с Приложением № 2 Постановления отнесен к товарам, в отношении которых, согласно пункту 1 Постановления, применяется ограничение на закупку товаров, происходящих из иностранных государств. </t>
    </r>
  </si>
  <si>
    <t>а) осуществление поиска ценовой информации в Реестре товаров для обеспечения нужд Санкт-Петербурга на 2 квартал 2026 г. – информация по предмету закупки присутствует:
- для ККН 27.51.24.110-002 "Электрочайник бытовой тип 2" указана средняя цена 2538,36 руб.</t>
  </si>
  <si>
    <t>б) проверка наличия товаров (работ, услуг), являющихся объектом закупки, в "Перечне отдельных видов товаров, работ, услуг, в отношении которых определяются требования к их потребительским свойствам (в том числе характеристикам качества) и иным характеристикам (в том числе предельные цены товаров, работ, услуг)" распоряжения  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в редакции  –  информация по предмету закупки отсутствует.</t>
  </si>
  <si>
    <t>Исполненный ГК в ЭМ, реестровый номер 1801925E00097, цена 2000,00</t>
  </si>
  <si>
    <t>Исполненный ГК в ЭМ, реестровый номер 5115725E00103, цена 2250,00</t>
  </si>
  <si>
    <t>Исполненный ГК в ЭМ, реестровый номер 5809925E00038, цена 1959,00</t>
  </si>
  <si>
    <t>Исполненный ГК в ЭМ, реестровый номер 1809825E00099, цена 2480,39</t>
  </si>
  <si>
    <t>Исполненный ГК в ЭМ, реестровый номер 6206025E00027, цена 2707,39</t>
  </si>
  <si>
    <t>Источник №1 (столбец 5): Исполненный ГК в ЭМ, реестровый номер 1801925E00097, цена 2000,00 руб.;</t>
  </si>
  <si>
    <t>Источник №2 (столбец 6): Исполненный ГК в ЭМ, реестровый номер 5115725E00103, цена 2250,00 руб.;</t>
  </si>
  <si>
    <t>Источник №3 (столбец 7): Исполненный ГК в ЭМ, реестровый номер 1809825E00099, цена 2480,39 руб.</t>
  </si>
  <si>
    <r>
      <t xml:space="preserve">4. Неприменение особенности, предусмотренные подпунктом "в" пункта 7 </t>
    </r>
    <r>
      <rPr>
        <b/>
        <sz val="11"/>
        <color theme="1"/>
        <rFont val="Times New Roman"/>
        <family val="1"/>
        <charset val="204"/>
      </rPr>
      <t>Постановления</t>
    </r>
    <r>
      <rPr>
        <sz val="11"/>
        <color theme="1"/>
        <rFont val="Times New Roman"/>
        <family val="1"/>
        <charset val="204"/>
      </rPr>
      <t xml:space="preserve">: Включенный в объект закупки Товар в соответствии с Приложением № 2 Постановления отнесен к товарам, в отношении которых, согласно пункту 1 Постановления, применяется ограничение на закупку товаров, происходящих из иностранных государств. Вместе с тем в соответствии с условиями особой закупки (не более 600 тыс. руб.) и предельными ценами единицы предмета закупки из Реестре товаров для обеспечения нужд Санкт-Петербурга на 2 квартал 2026 г. - 2538,36 руб., условия четвертого абзаца подпункта "г" пункта 7 Постановления 1875 присутствуют, подпункт "г" п. 7  Постановления имеет силу и особенности, предусмотренные подпунктом "в" пункта 7 Постановления не применяются. </t>
    </r>
  </si>
  <si>
    <t>5. Для расчета НМЦК методом сопоставимых рыночных цен (анализа рынка) из совокупности контрактов из подпункта г) п. 3 настоящего расчета исключаем два контракта с наибольшей и наименьшей ценой и три оставшихся используем в качестве источников цены:</t>
  </si>
  <si>
    <r>
      <t xml:space="preserve">8. В соответствии с пунктом 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определен коэффициент вариации цены </t>
    </r>
    <r>
      <rPr>
        <b/>
        <i/>
        <sz val="11"/>
        <color theme="1"/>
        <rFont val="Times New Roman"/>
        <family val="1"/>
        <charset val="204"/>
      </rPr>
      <t>V</t>
    </r>
    <r>
      <rPr>
        <sz val="11"/>
        <color theme="1"/>
        <rFont val="Times New Roman"/>
        <family val="1"/>
        <charset val="204"/>
      </rPr>
      <t>:</t>
    </r>
  </si>
  <si>
    <t>6. Сравнивая полученную в расчете по п. 4 среднюю цену 2243,46 с нормативной по пп. а) п.3 -  2538,36 убеждаемся, что нормативный метод даёт более высокую НМЦК</t>
  </si>
  <si>
    <t xml:space="preserve">Специалист ГО СПб ГКУ «ПСО Петроградского района"  ____________________   В.В.Смирнов.
«10» июня 2026 года
</t>
  </si>
  <si>
    <t>Поставка электрочайника бытового для нужд СПб ГКУ "ПСО Петроградского района"</t>
  </si>
  <si>
    <t>Электрочайник бытовой</t>
  </si>
  <si>
    <t>27.51.24.110-00000008/
27.51.24.110/
27.51.24.110-002</t>
  </si>
  <si>
    <t xml:space="preserve">шт. </t>
  </si>
  <si>
    <t>7. На основании проведенного анализа рынка и расчетов, но с учетом статьи 34 Бюджетного кодекса Российской Федерации и принципом эффективности расходования бюджетных средств, а также с учетом выделенного лимита бюджетных средств на 2026 год начальная (максимальная) цена контракта составляет 4486,92 руб. (Четыре тысячи четыреста весемьдесят шесть рублей 92 коп.).</t>
  </si>
  <si>
    <t>Закупаемый электрочайник бытовой в количестве 2 штук (далее - Товар) имеют следующие коды из справочников ОКПД2, ККН и КТРУ:
ОКПД2 - 27.51.24.110 – Электрочайники;
ККН - 27.51.24.110-002 - Электрочайник бытовой тип 2;
КТРУ - 27.51.24.110-00000008 - Электрочайник бытовой.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</si>
</sst>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4"/>
      <color theme="1"/>
      <name val="Calibri"/>
      <family val="2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3" fontId="1" fillId="0" borderId="5" xfId="0" applyNumberFormat="1" applyFont="1" applyBorder="1" applyAlignment="1">
      <alignment horizontal="center" vertical="center"/>
    </xf>
    <xf numFmtId="10" fontId="1" fillId="0" borderId="5" xfId="0" applyNumberFormat="1" applyFont="1" applyBorder="1" applyAlignment="1">
      <alignment horizontal="center" vertical="center"/>
    </xf>
    <xf numFmtId="43" fontId="2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1" fillId="0" borderId="7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43" fontId="1" fillId="2" borderId="10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3" fontId="1" fillId="2" borderId="8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43" fontId="1" fillId="0" borderId="6" xfId="0" applyNumberFormat="1" applyFont="1" applyBorder="1" applyAlignment="1">
      <alignment vertical="center"/>
    </xf>
    <xf numFmtId="0" fontId="2" fillId="2" borderId="0" xfId="0" applyFont="1" applyFill="1"/>
    <xf numFmtId="0" fontId="2" fillId="2" borderId="0" xfId="0" applyFont="1" applyFill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2" fillId="2" borderId="0" xfId="0" applyNumberFormat="1" applyFont="1" applyFill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457200</xdr:colOff>
      <xdr:row>34</xdr:row>
      <xdr:rowOff>76200</xdr:rowOff>
    </xdr:from>
    <xdr:to>
      <xdr:col>7</xdr:col>
      <xdr:colOff>695325</xdr:colOff>
      <xdr:row>34</xdr:row>
      <xdr:rowOff>584200</xdr:rowOff>
    </xdr:to>
    <xdr:pic>
      <xdr:nvPicPr>
        <xdr:cNvPr id="5" name="Консультант Плюс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14144625"/>
          <a:ext cx="1447800" cy="508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438150</xdr:colOff>
      <xdr:row>38</xdr:row>
      <xdr:rowOff>85725</xdr:rowOff>
    </xdr:from>
    <xdr:to>
      <xdr:col>7</xdr:col>
      <xdr:colOff>494665</xdr:colOff>
      <xdr:row>40</xdr:row>
      <xdr:rowOff>10795</xdr:rowOff>
    </xdr:to>
    <xdr:pic>
      <xdr:nvPicPr>
        <xdr:cNvPr id="6" name="Консультант Плюс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15373350"/>
          <a:ext cx="1904365" cy="6489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476250</xdr:colOff>
      <xdr:row>38</xdr:row>
      <xdr:rowOff>314325</xdr:rowOff>
    </xdr:from>
    <xdr:to>
      <xdr:col>7</xdr:col>
      <xdr:colOff>661035</xdr:colOff>
      <xdr:row>39</xdr:row>
      <xdr:rowOff>52705</xdr:rowOff>
    </xdr:to>
    <xdr:pic>
      <xdr:nvPicPr>
        <xdr:cNvPr id="7" name="Консультант Плюс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15601950"/>
          <a:ext cx="184785" cy="271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400050</xdr:colOff>
      <xdr:row>45</xdr:row>
      <xdr:rowOff>66675</xdr:rowOff>
    </xdr:from>
    <xdr:to>
      <xdr:col>8</xdr:col>
      <xdr:colOff>17145</xdr:colOff>
      <xdr:row>45</xdr:row>
      <xdr:rowOff>548640</xdr:rowOff>
    </xdr:to>
    <xdr:pic>
      <xdr:nvPicPr>
        <xdr:cNvPr id="9" name="Консультант Плюс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6925" y="17145000"/>
          <a:ext cx="1950720" cy="4819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38100</xdr:colOff>
      <xdr:row>47</xdr:row>
      <xdr:rowOff>47625</xdr:rowOff>
    </xdr:from>
    <xdr:to>
      <xdr:col>2</xdr:col>
      <xdr:colOff>560070</xdr:colOff>
      <xdr:row>48</xdr:row>
      <xdr:rowOff>43180</xdr:rowOff>
    </xdr:to>
    <xdr:pic>
      <xdr:nvPicPr>
        <xdr:cNvPr id="10" name="Консультант Плюс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7916525"/>
          <a:ext cx="807720" cy="2717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9525</xdr:colOff>
      <xdr:row>51</xdr:row>
      <xdr:rowOff>85725</xdr:rowOff>
    </xdr:from>
    <xdr:to>
      <xdr:col>1</xdr:col>
      <xdr:colOff>194310</xdr:colOff>
      <xdr:row>51</xdr:row>
      <xdr:rowOff>357505</xdr:rowOff>
    </xdr:to>
    <xdr:pic>
      <xdr:nvPicPr>
        <xdr:cNvPr id="11" name="Консультант Плюс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8888075"/>
          <a:ext cx="184785" cy="2717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63"/>
  <sheetViews>
    <sheetView tabSelected="1" zoomScaleNormal="100" workbookViewId="0">
      <selection activeCell="B10" sqref="B10:M10"/>
    </sheetView>
  </sheetViews>
  <sheetFormatPr defaultRowHeight="15" x14ac:dyDescent="0.25"/>
  <cols>
    <col min="1" max="1" width="1.5703125" style="8" customWidth="1"/>
    <col min="2" max="2" width="4.28515625" style="8" customWidth="1"/>
    <col min="3" max="3" width="46.28515625" style="8" customWidth="1"/>
    <col min="4" max="4" width="22.85546875" style="8" customWidth="1"/>
    <col min="5" max="5" width="10.42578125" style="8" customWidth="1"/>
    <col min="6" max="6" width="9.5703125" style="8" customWidth="1"/>
    <col min="7" max="7" width="18.140625" style="8" customWidth="1"/>
    <col min="8" max="8" width="16.85546875" style="8" customWidth="1"/>
    <col min="9" max="9" width="16.7109375" style="8" customWidth="1"/>
    <col min="10" max="11" width="14.140625" style="8" customWidth="1"/>
    <col min="12" max="12" width="14.85546875" style="8" customWidth="1"/>
    <col min="13" max="13" width="13.42578125" style="8" customWidth="1"/>
    <col min="14" max="16384" width="9.140625" style="8"/>
  </cols>
  <sheetData>
    <row r="2" spans="2:13" ht="18.75" x14ac:dyDescent="0.3">
      <c r="B2" s="43" t="s">
        <v>7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2:13" ht="15.75" x14ac:dyDescent="0.25">
      <c r="B3" s="44" t="s">
        <v>31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2:13" ht="21" customHeight="1" x14ac:dyDescent="0.25">
      <c r="B4" s="38" t="s">
        <v>52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2:13" ht="7.5" customHeight="1" x14ac:dyDescent="0.25">
      <c r="B5" s="27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2:13" ht="61.5" customHeight="1" x14ac:dyDescent="0.25">
      <c r="B6" s="29" t="s">
        <v>57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</row>
    <row r="7" spans="2:13" ht="66" customHeight="1" x14ac:dyDescent="0.25">
      <c r="B7" s="41" t="s">
        <v>29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2:13" ht="48" customHeight="1" x14ac:dyDescent="0.25">
      <c r="B8" s="30" t="s">
        <v>36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2:13" ht="31.5" customHeight="1" x14ac:dyDescent="0.25">
      <c r="B9" s="41" t="s">
        <v>30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</row>
    <row r="10" spans="2:13" ht="31.5" customHeight="1" x14ac:dyDescent="0.25">
      <c r="B10" s="30" t="s">
        <v>37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spans="2:13" ht="60.75" customHeight="1" x14ac:dyDescent="0.25">
      <c r="B11" s="41" t="s">
        <v>38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</row>
    <row r="12" spans="2:13" ht="46.5" customHeight="1" x14ac:dyDescent="0.25">
      <c r="B12" s="41" t="s">
        <v>32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</row>
    <row r="13" spans="2:13" ht="63.75" customHeight="1" x14ac:dyDescent="0.25">
      <c r="B13" s="41" t="s">
        <v>47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2:13" ht="28.5" customHeight="1" x14ac:dyDescent="0.25">
      <c r="B14" s="30" t="s">
        <v>33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2:13" s="25" customFormat="1" ht="15" customHeight="1" x14ac:dyDescent="0.25">
      <c r="B15" s="40" t="s">
        <v>39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</row>
    <row r="16" spans="2:13" s="25" customFormat="1" ht="16.5" customHeight="1" x14ac:dyDescent="0.25">
      <c r="B16" s="40" t="s">
        <v>40</v>
      </c>
      <c r="C16" s="40"/>
      <c r="D16" s="40"/>
      <c r="E16" s="40"/>
      <c r="F16" s="40"/>
      <c r="G16" s="40"/>
      <c r="H16" s="40"/>
      <c r="I16" s="40"/>
      <c r="J16" s="26"/>
      <c r="K16" s="26"/>
      <c r="L16" s="26"/>
      <c r="M16" s="26"/>
    </row>
    <row r="17" spans="2:13" ht="16.5" customHeight="1" x14ac:dyDescent="0.25">
      <c r="B17" s="40" t="s">
        <v>42</v>
      </c>
      <c r="C17" s="40"/>
      <c r="D17" s="40"/>
      <c r="E17" s="40"/>
      <c r="F17" s="40"/>
      <c r="G17" s="40"/>
      <c r="H17" s="40"/>
      <c r="I17" s="40"/>
      <c r="J17" s="14"/>
      <c r="K17" s="14"/>
      <c r="L17" s="14"/>
      <c r="M17" s="14"/>
    </row>
    <row r="18" spans="2:13" ht="16.5" customHeight="1" x14ac:dyDescent="0.25">
      <c r="B18" s="40" t="s">
        <v>41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2:13" ht="16.5" customHeight="1" x14ac:dyDescent="0.25">
      <c r="B19" s="40" t="s">
        <v>43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</row>
    <row r="20" spans="2:13" ht="7.5" customHeight="1" x14ac:dyDescent="0.25"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2:13" ht="31.5" customHeight="1" x14ac:dyDescent="0.25">
      <c r="B21" s="30" t="s">
        <v>48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2:13" ht="18.75" customHeight="1" x14ac:dyDescent="0.25">
      <c r="B22" s="29" t="s">
        <v>44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</row>
    <row r="23" spans="2:13" ht="20.25" customHeight="1" x14ac:dyDescent="0.25">
      <c r="B23" s="29" t="s">
        <v>45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</row>
    <row r="24" spans="2:13" ht="20.25" customHeight="1" x14ac:dyDescent="0.25">
      <c r="B24" s="29" t="s">
        <v>46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</row>
    <row r="25" spans="2:13" ht="15.75" thickBot="1" x14ac:dyDescent="0.3"/>
    <row r="26" spans="2:13" ht="29.25" customHeight="1" thickBot="1" x14ac:dyDescent="0.3">
      <c r="B26" s="33" t="s">
        <v>26</v>
      </c>
      <c r="C26" s="31" t="s">
        <v>0</v>
      </c>
      <c r="D26" s="31" t="s">
        <v>25</v>
      </c>
      <c r="E26" s="31" t="s">
        <v>1</v>
      </c>
      <c r="F26" s="31" t="s">
        <v>2</v>
      </c>
      <c r="G26" s="36" t="s">
        <v>3</v>
      </c>
      <c r="H26" s="37"/>
      <c r="I26" s="37"/>
      <c r="J26" s="31" t="s">
        <v>20</v>
      </c>
      <c r="K26" s="31" t="s">
        <v>4</v>
      </c>
      <c r="L26" s="31" t="s">
        <v>5</v>
      </c>
      <c r="M26" s="3" t="s">
        <v>34</v>
      </c>
    </row>
    <row r="27" spans="2:13" ht="92.25" customHeight="1" thickBot="1" x14ac:dyDescent="0.3">
      <c r="B27" s="34"/>
      <c r="C27" s="35"/>
      <c r="D27" s="32"/>
      <c r="E27" s="32"/>
      <c r="F27" s="32"/>
      <c r="G27" s="13" t="s">
        <v>22</v>
      </c>
      <c r="H27" s="16" t="s">
        <v>23</v>
      </c>
      <c r="I27" s="17" t="s">
        <v>24</v>
      </c>
      <c r="J27" s="32"/>
      <c r="K27" s="32"/>
      <c r="L27" s="32"/>
      <c r="M27" s="4" t="s">
        <v>6</v>
      </c>
    </row>
    <row r="28" spans="2:13" ht="15" customHeight="1" thickBot="1" x14ac:dyDescent="0.3">
      <c r="B28" s="20" t="s">
        <v>27</v>
      </c>
      <c r="C28" s="13">
        <v>1</v>
      </c>
      <c r="D28" s="4">
        <v>2</v>
      </c>
      <c r="E28" s="4">
        <v>3</v>
      </c>
      <c r="F28" s="4">
        <v>4</v>
      </c>
      <c r="G28" s="4">
        <v>5</v>
      </c>
      <c r="H28" s="18">
        <v>6</v>
      </c>
      <c r="I28" s="17" t="s">
        <v>21</v>
      </c>
      <c r="J28" s="4">
        <v>8</v>
      </c>
      <c r="K28" s="4">
        <v>9</v>
      </c>
      <c r="L28" s="4">
        <v>10</v>
      </c>
      <c r="M28" s="4">
        <v>11</v>
      </c>
    </row>
    <row r="29" spans="2:13" ht="47.25" customHeight="1" thickBot="1" x14ac:dyDescent="0.3">
      <c r="B29" s="1">
        <v>1</v>
      </c>
      <c r="C29" s="12" t="s">
        <v>53</v>
      </c>
      <c r="D29" s="4" t="s">
        <v>54</v>
      </c>
      <c r="E29" s="4" t="s">
        <v>55</v>
      </c>
      <c r="F29" s="5">
        <v>2</v>
      </c>
      <c r="G29" s="5">
        <v>2000</v>
      </c>
      <c r="H29" s="19">
        <v>2250</v>
      </c>
      <c r="I29" s="15">
        <v>2480.39</v>
      </c>
      <c r="J29" s="2">
        <f>_xlfn.STDEV.S(G29:I29)</f>
        <v>240.26169905611943</v>
      </c>
      <c r="K29" s="6">
        <f t="shared" ref="K29" si="0">J29/L29</f>
        <v>0.10709426468763403</v>
      </c>
      <c r="L29" s="5">
        <f>ROUND(AVERAGE(G29:I29),2)</f>
        <v>2243.46</v>
      </c>
      <c r="M29" s="5">
        <f>F29*L29</f>
        <v>4486.92</v>
      </c>
    </row>
    <row r="30" spans="2:13" ht="15.75" thickBot="1" x14ac:dyDescent="0.3">
      <c r="B30" s="21" t="s">
        <v>35</v>
      </c>
      <c r="C30" s="22"/>
      <c r="D30" s="22"/>
      <c r="E30" s="22"/>
      <c r="F30" s="22"/>
      <c r="G30" s="24"/>
      <c r="H30" s="22"/>
      <c r="I30" s="22"/>
      <c r="J30" s="22"/>
      <c r="K30" s="22"/>
      <c r="L30" s="23"/>
      <c r="M30" s="7">
        <f>SUM(M29:M29)</f>
        <v>4486.92</v>
      </c>
    </row>
    <row r="32" spans="2:13" ht="16.5" customHeight="1" x14ac:dyDescent="0.25">
      <c r="B32" s="45" t="s">
        <v>50</v>
      </c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</row>
    <row r="33" spans="2:13" ht="30.75" customHeight="1" x14ac:dyDescent="0.25">
      <c r="B33" s="49" t="s">
        <v>56</v>
      </c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</row>
    <row r="34" spans="2:13" ht="30.75" customHeight="1" x14ac:dyDescent="0.25">
      <c r="B34" s="49" t="s">
        <v>49</v>
      </c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</row>
    <row r="35" spans="2:13" ht="51" customHeight="1" x14ac:dyDescent="0.25"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</row>
    <row r="36" spans="2:13" x14ac:dyDescent="0.25">
      <c r="B36" s="49" t="s">
        <v>8</v>
      </c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</row>
    <row r="37" spans="2:13" ht="16.5" customHeight="1" x14ac:dyDescent="0.25">
      <c r="B37" s="49" t="s">
        <v>13</v>
      </c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</row>
    <row r="38" spans="2:13" x14ac:dyDescent="0.25">
      <c r="B38" s="49" t="s">
        <v>12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</row>
    <row r="39" spans="2:13" ht="42" customHeight="1" x14ac:dyDescent="0.25">
      <c r="B39" s="9"/>
      <c r="C39" s="9"/>
      <c r="D39" s="9"/>
      <c r="E39" s="9"/>
      <c r="F39" s="9"/>
      <c r="G39" s="9"/>
      <c r="H39" s="48" t="s">
        <v>10</v>
      </c>
      <c r="I39" s="48"/>
      <c r="J39" s="48"/>
      <c r="K39" s="48"/>
      <c r="L39" s="48"/>
      <c r="M39" s="48"/>
    </row>
    <row r="40" spans="2:13" x14ac:dyDescent="0.25"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</row>
    <row r="41" spans="2:13" x14ac:dyDescent="0.25"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</row>
    <row r="42" spans="2:13" ht="18.75" x14ac:dyDescent="0.3">
      <c r="B42" s="45" t="s">
        <v>9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</row>
    <row r="43" spans="2:13" ht="18.75" x14ac:dyDescent="0.3">
      <c r="B43" s="45" t="s">
        <v>11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</row>
    <row r="44" spans="2:13" x14ac:dyDescent="0.25"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</row>
    <row r="45" spans="2:13" x14ac:dyDescent="0.25">
      <c r="B45" s="45" t="s">
        <v>28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</row>
    <row r="46" spans="2:13" ht="47.25" customHeight="1" x14ac:dyDescent="0.25">
      <c r="B46" s="10"/>
      <c r="C46" s="10"/>
      <c r="D46" s="10"/>
      <c r="E46" s="10"/>
      <c r="F46" s="10"/>
      <c r="G46" s="10"/>
      <c r="H46" s="10"/>
      <c r="I46" s="10"/>
      <c r="J46" s="46"/>
      <c r="K46" s="46"/>
      <c r="L46" s="46"/>
      <c r="M46" s="46"/>
    </row>
    <row r="47" spans="2:13" x14ac:dyDescent="0.25">
      <c r="B47" s="45" t="s">
        <v>14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</row>
    <row r="48" spans="2:13" ht="21.75" customHeight="1" x14ac:dyDescent="0.25">
      <c r="B48" s="45" t="s">
        <v>15</v>
      </c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</row>
    <row r="49" spans="2:13" ht="21.75" customHeight="1" x14ac:dyDescent="0.25">
      <c r="B49" s="45" t="s">
        <v>16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</row>
    <row r="50" spans="2:13" x14ac:dyDescent="0.25">
      <c r="B50" s="45" t="s">
        <v>17</v>
      </c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</row>
    <row r="51" spans="2:13" x14ac:dyDescent="0.25">
      <c r="B51" s="45" t="s">
        <v>18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</row>
    <row r="52" spans="2:13" ht="39.75" customHeight="1" x14ac:dyDescent="0.25">
      <c r="B52" s="30" t="s">
        <v>19</v>
      </c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</row>
    <row r="53" spans="2:13" x14ac:dyDescent="0.25"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</row>
    <row r="54" spans="2:13" ht="84" customHeight="1" x14ac:dyDescent="0.25">
      <c r="B54" s="30" t="s">
        <v>51</v>
      </c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</row>
    <row r="63" spans="2:13" x14ac:dyDescent="0.25">
      <c r="C63" s="11"/>
    </row>
  </sheetData>
  <mergeCells count="54">
    <mergeCell ref="H39:M39"/>
    <mergeCell ref="D26:D27"/>
    <mergeCell ref="E26:E27"/>
    <mergeCell ref="F26:F27"/>
    <mergeCell ref="B33:M33"/>
    <mergeCell ref="B34:M34"/>
    <mergeCell ref="B35:M35"/>
    <mergeCell ref="B36:M36"/>
    <mergeCell ref="B37:M37"/>
    <mergeCell ref="B38:M38"/>
    <mergeCell ref="J26:J27"/>
    <mergeCell ref="B32:M32"/>
    <mergeCell ref="B45:M45"/>
    <mergeCell ref="B40:M40"/>
    <mergeCell ref="B41:M41"/>
    <mergeCell ref="B42:M42"/>
    <mergeCell ref="B43:M43"/>
    <mergeCell ref="B44:M44"/>
    <mergeCell ref="B54:M54"/>
    <mergeCell ref="B49:M49"/>
    <mergeCell ref="B50:M50"/>
    <mergeCell ref="J46:M46"/>
    <mergeCell ref="B51:M51"/>
    <mergeCell ref="B52:M52"/>
    <mergeCell ref="B47:M47"/>
    <mergeCell ref="B48:M48"/>
    <mergeCell ref="B53:M53"/>
    <mergeCell ref="B18:M18"/>
    <mergeCell ref="B19:M19"/>
    <mergeCell ref="B13:M13"/>
    <mergeCell ref="B6:M6"/>
    <mergeCell ref="B2:M2"/>
    <mergeCell ref="B7:M7"/>
    <mergeCell ref="B10:M10"/>
    <mergeCell ref="B14:M14"/>
    <mergeCell ref="B9:M9"/>
    <mergeCell ref="B8:M8"/>
    <mergeCell ref="B12:M12"/>
    <mergeCell ref="B3:M3"/>
    <mergeCell ref="B4:M4"/>
    <mergeCell ref="B17:I17"/>
    <mergeCell ref="B11:M11"/>
    <mergeCell ref="B15:M15"/>
    <mergeCell ref="B16:I16"/>
    <mergeCell ref="B23:M23"/>
    <mergeCell ref="B24:M24"/>
    <mergeCell ref="B20:M20"/>
    <mergeCell ref="K26:K27"/>
    <mergeCell ref="L26:L27"/>
    <mergeCell ref="B26:B27"/>
    <mergeCell ref="C26:C27"/>
    <mergeCell ref="G26:I26"/>
    <mergeCell ref="B21:M21"/>
    <mergeCell ref="B22:M22"/>
  </mergeCells>
  <pageMargins left="0.70866141732283472" right="0.70866141732283472" top="0.74803149606299213" bottom="0.74803149606299213" header="0.31496062992125984" footer="0.31496062992125984"/>
  <pageSetup paperSize="9" scale="67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2025-06-03T09:49:48Z</cp:lastPrinted>
  <dcterms:created xsi:type="dcterms:W3CDTF">2025-05-29T11:02:22Z</dcterms:created>
  <dcterms:modified xsi:type="dcterms:W3CDTF">2026-06-10T09:46:46Z</dcterms:modified>
</cp:coreProperties>
</file>