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8900\обменник\ОТДЕЛ ЗАКУПОК\!!! Рабочая папка\!_Процедуры 2026\01 Ед. источник\!!! до 600 тыс\26 Организация спектакля по профилактике терроризма\"/>
    </mc:Choice>
  </mc:AlternateContent>
  <bookViews>
    <workbookView xWindow="0" yWindow="0" windowWidth="28800" windowHeight="12030"/>
  </bookViews>
  <sheets>
    <sheet name="Расчет НМЦК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H7" i="1"/>
  <c r="F7" i="1"/>
  <c r="K7" i="1" l="1"/>
  <c r="Q7" i="1" s="1"/>
  <c r="L7" i="1"/>
  <c r="O7" i="1" s="1"/>
  <c r="I14" i="1"/>
  <c r="G14" i="1"/>
  <c r="E14" i="1"/>
  <c r="O16" i="1" l="1"/>
  <c r="J6" i="1"/>
  <c r="J8" i="1"/>
  <c r="J9" i="1"/>
  <c r="J10" i="1"/>
  <c r="J11" i="1"/>
  <c r="J12" i="1"/>
  <c r="J13" i="1"/>
  <c r="J5" i="1"/>
  <c r="H6" i="1"/>
  <c r="H8" i="1"/>
  <c r="H9" i="1"/>
  <c r="H10" i="1"/>
  <c r="H11" i="1"/>
  <c r="H12" i="1"/>
  <c r="H13" i="1"/>
  <c r="H5" i="1"/>
  <c r="F6" i="1"/>
  <c r="F8" i="1"/>
  <c r="F9" i="1"/>
  <c r="F10" i="1"/>
  <c r="F11" i="1"/>
  <c r="F12" i="1"/>
  <c r="F13" i="1"/>
  <c r="F5" i="1"/>
  <c r="K10" i="1" l="1"/>
  <c r="Q10" i="1" s="1"/>
  <c r="K12" i="1"/>
  <c r="Q12" i="1" s="1"/>
  <c r="K8" i="1"/>
  <c r="Q8" i="1" s="1"/>
  <c r="K13" i="1"/>
  <c r="Q13" i="1" s="1"/>
  <c r="L11" i="1"/>
  <c r="O11" i="1" s="1"/>
  <c r="K9" i="1"/>
  <c r="Q9" i="1" s="1"/>
  <c r="L6" i="1"/>
  <c r="O6" i="1" s="1"/>
  <c r="L5" i="1"/>
  <c r="O5" i="1" s="1"/>
  <c r="L10" i="1"/>
  <c r="O10" i="1" s="1"/>
  <c r="L8" i="1"/>
  <c r="O8" i="1" s="1"/>
  <c r="L12" i="1"/>
  <c r="O12" i="1" s="1"/>
  <c r="K6" i="1"/>
  <c r="Q6" i="1" s="1"/>
  <c r="K5" i="1"/>
  <c r="Q5" i="1" s="1"/>
  <c r="L13" i="1"/>
  <c r="O13" i="1" s="1"/>
  <c r="K11" i="1"/>
  <c r="Q11" i="1" s="1"/>
  <c r="L9" i="1"/>
  <c r="O9" i="1" s="1"/>
  <c r="O14" i="1" l="1"/>
</calcChain>
</file>

<file path=xl/sharedStrings.xml><?xml version="1.0" encoding="utf-8"?>
<sst xmlns="http://schemas.openxmlformats.org/spreadsheetml/2006/main" count="65" uniqueCount="49">
  <si>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</si>
  <si>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</si>
  <si>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</si>
  <si>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</si>
  <si>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</si>
  <si>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Номер пункта Технического задания</t>
  </si>
  <si>
    <t>ИТОГО: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</si>
  <si>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</si>
  <si>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</si>
  <si>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</si>
  <si>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</si>
  <si>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</si>
  <si>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</si>
  <si>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Расчет выполнил:</t>
  </si>
  <si>
    <t>Сотрудник контрактной службы:</t>
  </si>
  <si>
    <t>РАСШИФРОВКА</t>
  </si>
  <si>
    <t>ПОДПИСЬ</t>
  </si>
  <si>
    <t>СТОЛБЕЦ НЕ ПЕЧАТАТЬ!!!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</si>
  <si>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</si>
  <si>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</si>
  <si>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</si>
  <si>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</si>
  <si>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</si>
  <si>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</si>
  <si>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</si>
  <si>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</si>
  <si>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</si>
  <si>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Предоставление комплекта реквизита</t>
  </si>
  <si>
    <t>Привлечение звукорежиссера</t>
  </si>
  <si>
    <t xml:space="preserve">Предоставление комплекта звукового оборудования </t>
  </si>
  <si>
    <t xml:space="preserve">Предоставление комплекта светового оборудования </t>
  </si>
  <si>
    <t xml:space="preserve">Предоставление комплекта мультимедийного оборудования </t>
  </si>
  <si>
    <t>Осуществление погрузочно-разгрузочных работ, установка и настройка оборудования</t>
  </si>
  <si>
    <t>Предоставление фотоотчета</t>
  </si>
  <si>
    <t xml:space="preserve">Предоставление сценарного плана </t>
  </si>
  <si>
    <t>усл.ед</t>
  </si>
  <si>
    <t>чел.ч</t>
  </si>
  <si>
    <t>Усл.ед</t>
  </si>
  <si>
    <t>Привлечение профессиональных актеров (3 чел. х 2 час х 2 спектакля)</t>
  </si>
  <si>
    <t>12</t>
  </si>
  <si>
    <t>2</t>
  </si>
  <si>
    <t>4</t>
  </si>
  <si>
    <t>Кривошапова С.А.</t>
  </si>
  <si>
    <t>РАСЧЕТ НАЧАЛЬНОЙ (МАКСИМАЛЬНОЙ) ЦЕНЫ ГОСУДАРСТВЕННОГО КОНТРАКТА                                                                  
оказание услуг по организации и проведению двух театрализованных просветительских молодежных мероприятий (спектаклей), посвященных памяти жертв террористических актов</t>
  </si>
  <si>
    <t>Ведущий специалист сектора социальных программ Комитета</t>
  </si>
  <si>
    <t>В соответствии с требованиями ст. 34 Бюджетного кодекса РФ, наименьшая цена Государственного контракта, предложенная поставщиком (подрядчиком, исполнителем), составила:</t>
  </si>
  <si>
    <t>КП 1.                      Вх. № 1060-1            от 09.06.2026</t>
  </si>
  <si>
    <t>КП 2.                      Вх. № 1060-2            от 09.06.2026</t>
  </si>
  <si>
    <t>КП 3.                      Вх. № 1060-3            от 09.06.2026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</si>
</sst>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1" fontId="0" fillId="0" borderId="0" xfId="1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49" fontId="4" fillId="0" borderId="32" xfId="0" applyNumberFormat="1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left" vertical="top" wrapText="1"/>
    </xf>
    <xf numFmtId="43" fontId="4" fillId="0" borderId="32" xfId="1" applyFont="1" applyFill="1" applyBorder="1" applyAlignment="1">
      <alignment horizontal="center" vertical="center"/>
    </xf>
    <xf numFmtId="43" fontId="4" fillId="3" borderId="32" xfId="1" applyFont="1" applyFill="1" applyBorder="1" applyAlignment="1">
      <alignment horizontal="center" vertical="center"/>
    </xf>
    <xf numFmtId="4" fontId="7" fillId="4" borderId="32" xfId="0" applyNumberFormat="1" applyFont="1" applyFill="1" applyBorder="1" applyAlignment="1">
      <alignment horizontal="center" vertical="center"/>
    </xf>
    <xf numFmtId="10" fontId="4" fillId="3" borderId="32" xfId="1" applyNumberFormat="1" applyFont="1" applyFill="1" applyBorder="1" applyAlignment="1">
      <alignment horizontal="center" vertical="center"/>
    </xf>
    <xf numFmtId="49" fontId="4" fillId="0" borderId="32" xfId="1" applyNumberFormat="1" applyFont="1" applyFill="1" applyBorder="1" applyAlignment="1">
      <alignment horizontal="center" vertical="center"/>
    </xf>
    <xf numFmtId="1" fontId="4" fillId="0" borderId="32" xfId="1" applyNumberFormat="1" applyFont="1" applyFill="1" applyBorder="1" applyAlignment="1">
      <alignment horizontal="center" vertical="center"/>
    </xf>
    <xf numFmtId="43" fontId="4" fillId="3" borderId="23" xfId="1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49" fontId="4" fillId="0" borderId="27" xfId="0" applyNumberFormat="1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left" vertical="top" wrapText="1"/>
    </xf>
    <xf numFmtId="43" fontId="4" fillId="0" borderId="27" xfId="1" applyFont="1" applyFill="1" applyBorder="1" applyAlignment="1">
      <alignment horizontal="center" vertical="center"/>
    </xf>
    <xf numFmtId="43" fontId="4" fillId="3" borderId="27" xfId="1" applyFont="1" applyFill="1" applyBorder="1" applyAlignment="1">
      <alignment horizontal="center" vertical="center"/>
    </xf>
    <xf numFmtId="4" fontId="7" fillId="4" borderId="27" xfId="0" applyNumberFormat="1" applyFont="1" applyFill="1" applyBorder="1" applyAlignment="1">
      <alignment horizontal="center" vertical="center"/>
    </xf>
    <xf numFmtId="10" fontId="4" fillId="3" borderId="27" xfId="1" applyNumberFormat="1" applyFont="1" applyFill="1" applyBorder="1" applyAlignment="1">
      <alignment horizontal="center" vertical="center"/>
    </xf>
    <xf numFmtId="49" fontId="4" fillId="0" borderId="27" xfId="1" applyNumberFormat="1" applyFont="1" applyFill="1" applyBorder="1" applyAlignment="1">
      <alignment horizontal="center" vertical="center"/>
    </xf>
    <xf numFmtId="1" fontId="4" fillId="0" borderId="27" xfId="1" applyNumberFormat="1" applyFont="1" applyFill="1" applyBorder="1" applyAlignment="1">
      <alignment horizontal="center" vertical="center"/>
    </xf>
    <xf numFmtId="43" fontId="4" fillId="3" borderId="33" xfId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49" fontId="4" fillId="0" borderId="34" xfId="0" applyNumberFormat="1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top" wrapText="1"/>
    </xf>
    <xf numFmtId="43" fontId="4" fillId="0" borderId="34" xfId="1" applyFont="1" applyFill="1" applyBorder="1" applyAlignment="1">
      <alignment horizontal="center" vertical="center"/>
    </xf>
    <xf numFmtId="43" fontId="4" fillId="3" borderId="34" xfId="1" applyFont="1" applyFill="1" applyBorder="1" applyAlignment="1">
      <alignment horizontal="center" vertical="center"/>
    </xf>
    <xf numFmtId="4" fontId="7" fillId="4" borderId="34" xfId="0" applyNumberFormat="1" applyFont="1" applyFill="1" applyBorder="1" applyAlignment="1">
      <alignment horizontal="center" vertical="center"/>
    </xf>
    <xf numFmtId="10" fontId="4" fillId="3" borderId="34" xfId="1" applyNumberFormat="1" applyFont="1" applyFill="1" applyBorder="1" applyAlignment="1">
      <alignment horizontal="center" vertical="center"/>
    </xf>
    <xf numFmtId="49" fontId="4" fillId="0" borderId="34" xfId="1" applyNumberFormat="1" applyFont="1" applyFill="1" applyBorder="1" applyAlignment="1">
      <alignment horizontal="center" vertical="center"/>
    </xf>
    <xf numFmtId="1" fontId="4" fillId="0" borderId="34" xfId="1" applyNumberFormat="1" applyFont="1" applyFill="1" applyBorder="1" applyAlignment="1">
      <alignment horizontal="center" vertical="center"/>
    </xf>
    <xf numFmtId="43" fontId="4" fillId="3" borderId="35" xfId="1" applyFont="1" applyFill="1" applyBorder="1" applyAlignment="1">
      <alignment horizontal="center" vertical="center"/>
    </xf>
    <xf numFmtId="43" fontId="6" fillId="0" borderId="26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43" fontId="6" fillId="3" borderId="26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3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43" fontId="6" fillId="0" borderId="21" xfId="0" applyNumberFormat="1" applyFont="1" applyFill="1" applyBorder="1" applyAlignment="1">
      <alignment vertical="center"/>
    </xf>
    <xf numFmtId="0" fontId="4" fillId="0" borderId="14" xfId="0" applyFont="1" applyBorder="1" applyAlignment="1"/>
    <xf numFmtId="0" fontId="4" fillId="0" borderId="11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4" fillId="0" borderId="11" xfId="0" applyFont="1" applyBorder="1" applyAlignment="1"/>
    <xf numFmtId="0" fontId="4" fillId="0" borderId="5" xfId="0" applyFont="1" applyBorder="1" applyAlignment="1"/>
    <xf numFmtId="0" fontId="4" fillId="0" borderId="16" xfId="0" applyFont="1" applyBorder="1"/>
    <xf numFmtId="0" fontId="4" fillId="0" borderId="17" xfId="0" applyFont="1" applyBorder="1"/>
    <xf numFmtId="0" fontId="4" fillId="0" borderId="17" xfId="0" applyFont="1" applyBorder="1" applyAlignment="1">
      <alignment horizontal="center"/>
    </xf>
    <xf numFmtId="0" fontId="4" fillId="0" borderId="17" xfId="0" applyFont="1" applyBorder="1" applyAlignment="1"/>
    <xf numFmtId="0" fontId="4" fillId="0" borderId="8" xfId="0" applyFont="1" applyBorder="1" applyAlignment="1"/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5" xfId="0" applyFont="1" applyBorder="1" applyAlignment="1">
      <alignment horizontal="left"/>
    </xf>
    <xf numFmtId="0" fontId="8" fillId="0" borderId="2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59"/>
  <sheetViews>
    <sheetView tabSelected="1" zoomScale="85" zoomScaleNormal="85" workbookViewId="0">
      <selection activeCell="E29" sqref="E29:M29"/>
    </sheetView>
  </sheetViews>
  <sheetFormatPr defaultColWidth="9.140625" defaultRowHeight="15" x14ac:dyDescent="0.25"/>
  <cols>
    <col min="1" max="2" width="9.140625" style="7"/>
    <col min="3" max="3" width="15.42578125" style="7" customWidth="1"/>
    <col min="4" max="4" width="31" style="8" customWidth="1"/>
    <col min="5" max="5" width="14.7109375" style="7" bestFit="1" customWidth="1"/>
    <col min="6" max="6" width="13.7109375" style="7" customWidth="1"/>
    <col min="7" max="7" width="15" style="7" customWidth="1"/>
    <col min="8" max="8" width="13.7109375" style="7" customWidth="1"/>
    <col min="9" max="9" width="14.5703125" style="7" customWidth="1"/>
    <col min="10" max="10" width="13.7109375" style="7" customWidth="1"/>
    <col min="11" max="11" width="15.85546875" style="7" customWidth="1"/>
    <col min="12" max="12" width="14.85546875" style="7" customWidth="1"/>
    <col min="13" max="14" width="12.85546875" style="7" customWidth="1"/>
    <col min="15" max="15" width="15.140625" style="9" bestFit="1" customWidth="1"/>
    <col min="16" max="16" width="13" style="7" customWidth="1"/>
    <col min="17" max="17" width="29.42578125" style="9" customWidth="1"/>
    <col min="18" max="19" width="9.140625" style="7"/>
    <col min="20" max="20" width="9.140625" style="7" customWidth="1"/>
    <col min="21" max="16384" width="9.140625" style="7"/>
  </cols>
  <sheetData>
    <row r="1" spans="2:22" ht="15.75" thickBot="1" x14ac:dyDescent="0.3">
      <c r="B1" s="13"/>
      <c r="C1" s="13"/>
      <c r="D1" s="14"/>
      <c r="E1" s="13"/>
      <c r="F1" s="13"/>
      <c r="G1" s="13"/>
      <c r="H1" s="13"/>
      <c r="I1" s="13"/>
      <c r="J1" s="13"/>
      <c r="K1" s="13"/>
      <c r="L1" s="13"/>
      <c r="M1" s="13"/>
      <c r="N1" s="13"/>
      <c r="O1" s="15"/>
      <c r="Q1" s="4" t="s">
        <v>17</v>
      </c>
    </row>
    <row r="2" spans="2:22" ht="36" customHeight="1" thickBot="1" x14ac:dyDescent="0.3">
      <c r="B2" s="73" t="s">
        <v>43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5"/>
      <c r="Q2" s="2" t="s">
        <v>9</v>
      </c>
    </row>
    <row r="3" spans="2:22" ht="15.75" thickBot="1" x14ac:dyDescent="0.3">
      <c r="B3" s="13"/>
      <c r="C3" s="13"/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5"/>
      <c r="Q3" s="1" t="s">
        <v>10</v>
      </c>
    </row>
    <row r="4" spans="2:22" ht="45.75" thickBot="1" x14ac:dyDescent="0.3">
      <c r="B4" s="16" t="s">
        <v>0</v>
      </c>
      <c r="C4" s="17" t="s">
        <v>5</v>
      </c>
      <c r="D4" s="16" t="s">
        <v>1</v>
      </c>
      <c r="E4" s="18" t="s">
        <v>46</v>
      </c>
      <c r="F4" s="19" t="s">
        <v>2</v>
      </c>
      <c r="G4" s="18" t="s">
        <v>47</v>
      </c>
      <c r="H4" s="20" t="s">
        <v>2</v>
      </c>
      <c r="I4" s="18" t="s">
        <v>48</v>
      </c>
      <c r="J4" s="19" t="s">
        <v>2</v>
      </c>
      <c r="K4" s="16" t="s">
        <v>7</v>
      </c>
      <c r="L4" s="17" t="s">
        <v>3</v>
      </c>
      <c r="M4" s="16" t="s">
        <v>4</v>
      </c>
      <c r="N4" s="21" t="s">
        <v>11</v>
      </c>
      <c r="O4" s="21" t="s">
        <v>12</v>
      </c>
      <c r="Q4" s="3" t="s">
        <v>8</v>
      </c>
      <c r="T4" s="10"/>
      <c r="U4" s="10"/>
      <c r="V4" s="10"/>
    </row>
    <row r="5" spans="2:22" ht="30" x14ac:dyDescent="0.25">
      <c r="B5" s="22">
        <v>1</v>
      </c>
      <c r="C5" s="23" t="s">
        <v>18</v>
      </c>
      <c r="D5" s="24" t="s">
        <v>34</v>
      </c>
      <c r="E5" s="25">
        <v>55000</v>
      </c>
      <c r="F5" s="26">
        <f>ROUND(E5/M5,2)</f>
        <v>55000</v>
      </c>
      <c r="G5" s="27">
        <v>52000</v>
      </c>
      <c r="H5" s="26">
        <f>ROUND(G5/M5,2)</f>
        <v>52000</v>
      </c>
      <c r="I5" s="27">
        <v>44000</v>
      </c>
      <c r="J5" s="26">
        <f>ROUND(I5/M5,2)</f>
        <v>44000</v>
      </c>
      <c r="K5" s="28">
        <f>STDEV(F5,H5,J5)/AVERAGE(F5,H5,J5)</f>
        <v>0.11297166959756277</v>
      </c>
      <c r="L5" s="26">
        <f>ROUND((F5+H5+J5)/3,2)</f>
        <v>50333.33</v>
      </c>
      <c r="M5" s="29">
        <v>1</v>
      </c>
      <c r="N5" s="30" t="s">
        <v>35</v>
      </c>
      <c r="O5" s="31">
        <f>L5*M5</f>
        <v>50333.33</v>
      </c>
      <c r="Q5" s="11" t="str">
        <f t="shared" ref="Q5:Q13" si="0">IF(K5&lt;=0.33,$Q$2,$Q$3)</f>
        <v>ОК</v>
      </c>
      <c r="T5" s="10"/>
      <c r="U5" s="5"/>
      <c r="V5" s="10"/>
    </row>
    <row r="6" spans="2:22" ht="45" x14ac:dyDescent="0.25">
      <c r="B6" s="32">
        <v>3</v>
      </c>
      <c r="C6" s="33" t="s">
        <v>19</v>
      </c>
      <c r="D6" s="34" t="s">
        <v>38</v>
      </c>
      <c r="E6" s="35">
        <v>42000</v>
      </c>
      <c r="F6" s="36">
        <f t="shared" ref="F6:F13" si="1">ROUND(E6/M6,2)</f>
        <v>3500</v>
      </c>
      <c r="G6" s="37">
        <v>42000</v>
      </c>
      <c r="H6" s="36">
        <f t="shared" ref="H6:H13" si="2">ROUND(G6/M6,2)</f>
        <v>3500</v>
      </c>
      <c r="I6" s="37">
        <v>36000</v>
      </c>
      <c r="J6" s="36">
        <f t="shared" ref="J6:J13" si="3">ROUND(I6/M6,2)</f>
        <v>3000</v>
      </c>
      <c r="K6" s="38">
        <f t="shared" ref="K6:K13" si="4">STDEV(F6,H6,J6)/AVERAGE(F6,H6,J6)</f>
        <v>8.6602540378443851E-2</v>
      </c>
      <c r="L6" s="36">
        <f t="shared" ref="L6:L13" si="5">ROUND((F6+H6+J6)/3,2)</f>
        <v>3333.33</v>
      </c>
      <c r="M6" s="39" t="s">
        <v>39</v>
      </c>
      <c r="N6" s="40" t="s">
        <v>36</v>
      </c>
      <c r="O6" s="41">
        <f t="shared" ref="O6:O13" si="6">L6*M6</f>
        <v>39999.96</v>
      </c>
      <c r="Q6" s="11" t="str">
        <f t="shared" si="0"/>
        <v>ОК</v>
      </c>
      <c r="T6" s="10"/>
      <c r="U6" s="6"/>
      <c r="V6" s="10"/>
    </row>
    <row r="7" spans="2:22" ht="30" x14ac:dyDescent="0.25">
      <c r="B7" s="32">
        <v>4</v>
      </c>
      <c r="C7" s="33" t="s">
        <v>20</v>
      </c>
      <c r="D7" s="34" t="s">
        <v>27</v>
      </c>
      <c r="E7" s="35">
        <v>50000</v>
      </c>
      <c r="F7" s="36">
        <f t="shared" si="1"/>
        <v>25000</v>
      </c>
      <c r="G7" s="37">
        <v>54000</v>
      </c>
      <c r="H7" s="36">
        <f t="shared" si="2"/>
        <v>27000</v>
      </c>
      <c r="I7" s="37">
        <v>58000</v>
      </c>
      <c r="J7" s="36">
        <f t="shared" si="3"/>
        <v>29000</v>
      </c>
      <c r="K7" s="38">
        <f t="shared" si="4"/>
        <v>7.407407407407407E-2</v>
      </c>
      <c r="L7" s="36">
        <f t="shared" si="5"/>
        <v>27000</v>
      </c>
      <c r="M7" s="39" t="s">
        <v>40</v>
      </c>
      <c r="N7" s="40" t="s">
        <v>35</v>
      </c>
      <c r="O7" s="41">
        <f t="shared" si="6"/>
        <v>54000</v>
      </c>
      <c r="Q7" s="11" t="str">
        <f t="shared" si="0"/>
        <v>ОК</v>
      </c>
      <c r="T7" s="10"/>
      <c r="U7" s="6"/>
      <c r="V7" s="10"/>
    </row>
    <row r="8" spans="2:22" x14ac:dyDescent="0.25">
      <c r="B8" s="32">
        <v>5</v>
      </c>
      <c r="C8" s="33" t="s">
        <v>21</v>
      </c>
      <c r="D8" s="34" t="s">
        <v>28</v>
      </c>
      <c r="E8" s="35">
        <v>12000</v>
      </c>
      <c r="F8" s="36">
        <f t="shared" si="1"/>
        <v>3000</v>
      </c>
      <c r="G8" s="37">
        <v>10000</v>
      </c>
      <c r="H8" s="36">
        <f t="shared" si="2"/>
        <v>2500</v>
      </c>
      <c r="I8" s="37">
        <v>8000</v>
      </c>
      <c r="J8" s="36">
        <f t="shared" si="3"/>
        <v>2000</v>
      </c>
      <c r="K8" s="38">
        <f t="shared" si="4"/>
        <v>0.2</v>
      </c>
      <c r="L8" s="36">
        <f t="shared" si="5"/>
        <v>2500</v>
      </c>
      <c r="M8" s="39" t="s">
        <v>41</v>
      </c>
      <c r="N8" s="40" t="s">
        <v>36</v>
      </c>
      <c r="O8" s="41">
        <f t="shared" si="6"/>
        <v>10000</v>
      </c>
      <c r="Q8" s="11" t="str">
        <f t="shared" si="0"/>
        <v>ОК</v>
      </c>
      <c r="T8" s="10"/>
      <c r="U8" s="6"/>
      <c r="V8" s="10"/>
    </row>
    <row r="9" spans="2:22" ht="30" x14ac:dyDescent="0.25">
      <c r="B9" s="32">
        <v>6</v>
      </c>
      <c r="C9" s="33" t="s">
        <v>22</v>
      </c>
      <c r="D9" s="34" t="s">
        <v>29</v>
      </c>
      <c r="E9" s="35">
        <v>29000</v>
      </c>
      <c r="F9" s="36">
        <f t="shared" si="1"/>
        <v>14500</v>
      </c>
      <c r="G9" s="37">
        <v>29000</v>
      </c>
      <c r="H9" s="36">
        <f t="shared" si="2"/>
        <v>14500</v>
      </c>
      <c r="I9" s="37">
        <v>28000</v>
      </c>
      <c r="J9" s="36">
        <f t="shared" si="3"/>
        <v>14000</v>
      </c>
      <c r="K9" s="38">
        <f t="shared" si="4"/>
        <v>2.014012566940555E-2</v>
      </c>
      <c r="L9" s="36">
        <f t="shared" si="5"/>
        <v>14333.33</v>
      </c>
      <c r="M9" s="39" t="s">
        <v>40</v>
      </c>
      <c r="N9" s="40" t="s">
        <v>37</v>
      </c>
      <c r="O9" s="41">
        <f t="shared" si="6"/>
        <v>28666.66</v>
      </c>
      <c r="Q9" s="11" t="str">
        <f t="shared" si="0"/>
        <v>ОК</v>
      </c>
      <c r="T9" s="10"/>
      <c r="U9" s="6"/>
      <c r="V9" s="10"/>
    </row>
    <row r="10" spans="2:22" ht="30" x14ac:dyDescent="0.25">
      <c r="B10" s="32">
        <v>7</v>
      </c>
      <c r="C10" s="33" t="s">
        <v>23</v>
      </c>
      <c r="D10" s="34" t="s">
        <v>30</v>
      </c>
      <c r="E10" s="35">
        <v>47000</v>
      </c>
      <c r="F10" s="36">
        <f t="shared" si="1"/>
        <v>23500</v>
      </c>
      <c r="G10" s="37">
        <v>44000</v>
      </c>
      <c r="H10" s="36">
        <f t="shared" si="2"/>
        <v>22000</v>
      </c>
      <c r="I10" s="37">
        <v>48000</v>
      </c>
      <c r="J10" s="36">
        <f t="shared" si="3"/>
        <v>24000</v>
      </c>
      <c r="K10" s="38">
        <f t="shared" si="4"/>
        <v>4.4928043153945309E-2</v>
      </c>
      <c r="L10" s="36">
        <f t="shared" si="5"/>
        <v>23166.67</v>
      </c>
      <c r="M10" s="39" t="s">
        <v>40</v>
      </c>
      <c r="N10" s="40" t="s">
        <v>37</v>
      </c>
      <c r="O10" s="41">
        <f t="shared" si="6"/>
        <v>46333.34</v>
      </c>
      <c r="Q10" s="11" t="str">
        <f t="shared" si="0"/>
        <v>ОК</v>
      </c>
      <c r="T10" s="10"/>
      <c r="U10" s="6"/>
      <c r="V10" s="10"/>
    </row>
    <row r="11" spans="2:22" ht="30" x14ac:dyDescent="0.25">
      <c r="B11" s="32">
        <v>8</v>
      </c>
      <c r="C11" s="33" t="s">
        <v>24</v>
      </c>
      <c r="D11" s="34" t="s">
        <v>31</v>
      </c>
      <c r="E11" s="35">
        <v>22500</v>
      </c>
      <c r="F11" s="36">
        <f t="shared" si="1"/>
        <v>11250</v>
      </c>
      <c r="G11" s="37">
        <v>20300</v>
      </c>
      <c r="H11" s="36">
        <f t="shared" si="2"/>
        <v>10150</v>
      </c>
      <c r="I11" s="37">
        <v>26000</v>
      </c>
      <c r="J11" s="36">
        <f t="shared" si="3"/>
        <v>13000</v>
      </c>
      <c r="K11" s="38">
        <f t="shared" si="4"/>
        <v>0.12534599222296766</v>
      </c>
      <c r="L11" s="36">
        <f t="shared" si="5"/>
        <v>11466.67</v>
      </c>
      <c r="M11" s="39" t="s">
        <v>40</v>
      </c>
      <c r="N11" s="40" t="s">
        <v>37</v>
      </c>
      <c r="O11" s="41">
        <f t="shared" si="6"/>
        <v>22933.34</v>
      </c>
      <c r="Q11" s="11" t="str">
        <f t="shared" si="0"/>
        <v>ОК</v>
      </c>
      <c r="T11" s="10"/>
      <c r="U11" s="6"/>
      <c r="V11" s="10"/>
    </row>
    <row r="12" spans="2:22" ht="45" x14ac:dyDescent="0.25">
      <c r="B12" s="32">
        <v>9</v>
      </c>
      <c r="C12" s="33" t="s">
        <v>25</v>
      </c>
      <c r="D12" s="34" t="s">
        <v>32</v>
      </c>
      <c r="E12" s="35">
        <v>18000</v>
      </c>
      <c r="F12" s="36">
        <f t="shared" si="1"/>
        <v>9000</v>
      </c>
      <c r="G12" s="37">
        <v>22000</v>
      </c>
      <c r="H12" s="36">
        <f t="shared" si="2"/>
        <v>11000</v>
      </c>
      <c r="I12" s="37">
        <v>25000</v>
      </c>
      <c r="J12" s="36">
        <f t="shared" si="3"/>
        <v>12500</v>
      </c>
      <c r="K12" s="38">
        <f t="shared" si="4"/>
        <v>0.16208698081311931</v>
      </c>
      <c r="L12" s="36">
        <f t="shared" si="5"/>
        <v>10833.33</v>
      </c>
      <c r="M12" s="39" t="s">
        <v>40</v>
      </c>
      <c r="N12" s="40" t="s">
        <v>37</v>
      </c>
      <c r="O12" s="41">
        <f t="shared" si="6"/>
        <v>21666.66</v>
      </c>
      <c r="Q12" s="11" t="str">
        <f t="shared" si="0"/>
        <v>ОК</v>
      </c>
      <c r="T12" s="10"/>
      <c r="U12" s="6"/>
      <c r="V12" s="10"/>
    </row>
    <row r="13" spans="2:22" ht="15.75" thickBot="1" x14ac:dyDescent="0.3">
      <c r="B13" s="42">
        <v>10</v>
      </c>
      <c r="C13" s="43" t="s">
        <v>26</v>
      </c>
      <c r="D13" s="44" t="s">
        <v>33</v>
      </c>
      <c r="E13" s="45">
        <v>9000</v>
      </c>
      <c r="F13" s="46">
        <f t="shared" si="1"/>
        <v>9000</v>
      </c>
      <c r="G13" s="47">
        <v>8000</v>
      </c>
      <c r="H13" s="46">
        <f t="shared" si="2"/>
        <v>8000</v>
      </c>
      <c r="I13" s="47">
        <v>7000</v>
      </c>
      <c r="J13" s="46">
        <f t="shared" si="3"/>
        <v>7000</v>
      </c>
      <c r="K13" s="48">
        <f t="shared" si="4"/>
        <v>0.125</v>
      </c>
      <c r="L13" s="46">
        <f t="shared" si="5"/>
        <v>8000</v>
      </c>
      <c r="M13" s="49">
        <v>1</v>
      </c>
      <c r="N13" s="50" t="s">
        <v>37</v>
      </c>
      <c r="O13" s="51">
        <f t="shared" si="6"/>
        <v>8000</v>
      </c>
      <c r="Q13" s="11" t="str">
        <f t="shared" si="0"/>
        <v>ОК</v>
      </c>
      <c r="T13" s="10"/>
      <c r="U13" s="6"/>
      <c r="V13" s="10"/>
    </row>
    <row r="14" spans="2:22" ht="15.75" thickBot="1" x14ac:dyDescent="0.3">
      <c r="B14" s="85"/>
      <c r="C14" s="86"/>
      <c r="D14" s="87"/>
      <c r="E14" s="52">
        <f>SUM(E5:E13)</f>
        <v>284500</v>
      </c>
      <c r="F14" s="53"/>
      <c r="G14" s="52">
        <f>SUM(G5:G13)</f>
        <v>281300</v>
      </c>
      <c r="H14" s="54"/>
      <c r="I14" s="52">
        <f>SUM(I5:I13)</f>
        <v>280000</v>
      </c>
      <c r="J14" s="53"/>
      <c r="K14" s="55"/>
      <c r="L14" s="76" t="s">
        <v>6</v>
      </c>
      <c r="M14" s="77"/>
      <c r="N14" s="78"/>
      <c r="O14" s="56">
        <f>SUM(O5:O13)</f>
        <v>281933.28999999998</v>
      </c>
      <c r="T14" s="10"/>
      <c r="U14" s="10"/>
      <c r="V14" s="10"/>
    </row>
    <row r="15" spans="2:22" x14ac:dyDescent="0.25">
      <c r="B15" s="57"/>
      <c r="C15" s="57"/>
      <c r="D15" s="57"/>
      <c r="E15" s="58"/>
      <c r="F15" s="57"/>
      <c r="G15" s="58"/>
      <c r="H15" s="57"/>
      <c r="I15" s="58"/>
      <c r="J15" s="57"/>
      <c r="K15" s="57"/>
      <c r="L15" s="59"/>
      <c r="M15" s="59"/>
      <c r="N15" s="59"/>
      <c r="O15" s="59"/>
    </row>
    <row r="16" spans="2:22" ht="15.75" x14ac:dyDescent="0.25">
      <c r="B16" s="91" t="s">
        <v>45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60">
        <f>MIN(E14,G14,I14)</f>
        <v>280000</v>
      </c>
    </row>
    <row r="17" spans="2:15" ht="15.75" thickBot="1" x14ac:dyDescent="0.3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2:15" x14ac:dyDescent="0.25">
      <c r="B18" s="88" t="s">
        <v>13</v>
      </c>
      <c r="C18" s="89"/>
      <c r="D18" s="61"/>
      <c r="E18" s="90" t="s">
        <v>44</v>
      </c>
      <c r="F18" s="90"/>
      <c r="G18" s="90"/>
      <c r="H18" s="90"/>
      <c r="I18" s="90"/>
      <c r="J18" s="90"/>
      <c r="K18" s="90"/>
      <c r="L18" s="90"/>
      <c r="M18" s="90"/>
      <c r="N18" s="81" t="s">
        <v>42</v>
      </c>
      <c r="O18" s="82"/>
    </row>
    <row r="19" spans="2:15" ht="15.75" thickBot="1" x14ac:dyDescent="0.3">
      <c r="B19" s="62"/>
      <c r="C19" s="63"/>
      <c r="D19" s="64"/>
      <c r="E19" s="65"/>
      <c r="F19" s="65"/>
      <c r="G19" s="63"/>
      <c r="H19" s="63"/>
      <c r="I19" s="63"/>
      <c r="J19" s="63"/>
      <c r="K19" s="63"/>
      <c r="L19" s="64" t="s">
        <v>16</v>
      </c>
      <c r="M19" s="64"/>
      <c r="N19" s="83" t="s">
        <v>15</v>
      </c>
      <c r="O19" s="84"/>
    </row>
    <row r="20" spans="2:15" x14ac:dyDescent="0.25">
      <c r="B20" s="66" t="s">
        <v>14</v>
      </c>
      <c r="C20" s="65"/>
      <c r="D20" s="67"/>
      <c r="E20" s="90" t="s">
        <v>44</v>
      </c>
      <c r="F20" s="90"/>
      <c r="G20" s="90"/>
      <c r="H20" s="90"/>
      <c r="I20" s="90"/>
      <c r="J20" s="90"/>
      <c r="K20" s="90"/>
      <c r="L20" s="90"/>
      <c r="M20" s="90"/>
      <c r="N20" s="81" t="s">
        <v>42</v>
      </c>
      <c r="O20" s="82"/>
    </row>
    <row r="21" spans="2:15" ht="15.75" thickBot="1" x14ac:dyDescent="0.3">
      <c r="B21" s="68"/>
      <c r="C21" s="69"/>
      <c r="D21" s="70"/>
      <c r="E21" s="71"/>
      <c r="F21" s="72"/>
      <c r="G21" s="69"/>
      <c r="H21" s="69"/>
      <c r="I21" s="69"/>
      <c r="J21" s="69"/>
      <c r="K21" s="69"/>
      <c r="L21" s="70" t="s">
        <v>16</v>
      </c>
      <c r="M21" s="70"/>
      <c r="N21" s="79" t="s">
        <v>15</v>
      </c>
      <c r="O21" s="80"/>
    </row>
    <row r="26" spans="2:15" x14ac:dyDescent="0.25">
      <c r="E26" s="93"/>
      <c r="F26" s="93"/>
      <c r="G26" s="93"/>
      <c r="H26" s="93"/>
      <c r="I26" s="93"/>
      <c r="J26" s="93"/>
      <c r="K26" s="93"/>
      <c r="L26" s="93"/>
      <c r="M26" s="93"/>
      <c r="N26" s="94"/>
      <c r="O26" s="94"/>
    </row>
    <row r="27" spans="2:15" x14ac:dyDescent="0.25">
      <c r="E27" s="93"/>
      <c r="F27" s="93"/>
      <c r="G27" s="93"/>
      <c r="H27" s="93"/>
      <c r="I27" s="93"/>
      <c r="J27" s="93"/>
      <c r="K27" s="93"/>
      <c r="L27" s="93"/>
      <c r="M27" s="93"/>
      <c r="N27" s="10"/>
      <c r="O27" s="12"/>
    </row>
    <row r="28" spans="2:15" x14ac:dyDescent="0.25">
      <c r="E28" s="93"/>
      <c r="F28" s="93"/>
      <c r="G28" s="93"/>
      <c r="H28" s="93"/>
      <c r="I28" s="93"/>
      <c r="J28" s="93"/>
      <c r="K28" s="93"/>
      <c r="L28" s="93"/>
      <c r="M28" s="93"/>
      <c r="N28" s="10"/>
      <c r="O28" s="12"/>
    </row>
    <row r="29" spans="2:15" x14ac:dyDescent="0.25">
      <c r="E29" s="93"/>
      <c r="F29" s="93"/>
      <c r="G29" s="93"/>
      <c r="H29" s="93"/>
      <c r="I29" s="93"/>
      <c r="J29" s="93"/>
      <c r="K29" s="93"/>
      <c r="L29" s="93"/>
      <c r="M29" s="93"/>
      <c r="N29" s="10"/>
      <c r="O29" s="12"/>
    </row>
    <row r="30" spans="2:15" x14ac:dyDescent="0.25">
      <c r="E30" s="93"/>
      <c r="F30" s="93"/>
      <c r="G30" s="93"/>
      <c r="H30" s="93"/>
      <c r="I30" s="93"/>
      <c r="J30" s="93"/>
      <c r="K30" s="93"/>
      <c r="L30" s="93"/>
      <c r="M30" s="93"/>
      <c r="N30" s="10"/>
      <c r="O30" s="12"/>
    </row>
    <row r="31" spans="2:15" x14ac:dyDescent="0.25">
      <c r="E31" s="93"/>
      <c r="F31" s="93"/>
      <c r="G31" s="93"/>
      <c r="H31" s="93"/>
      <c r="I31" s="93"/>
      <c r="J31" s="93"/>
      <c r="K31" s="93"/>
      <c r="L31" s="93"/>
      <c r="M31" s="93"/>
      <c r="N31" s="10"/>
      <c r="O31" s="12"/>
    </row>
    <row r="32" spans="2:15" x14ac:dyDescent="0.25">
      <c r="E32" s="93"/>
      <c r="F32" s="93"/>
      <c r="G32" s="93"/>
      <c r="H32" s="93"/>
      <c r="I32" s="93"/>
      <c r="J32" s="93"/>
      <c r="K32" s="93"/>
      <c r="L32" s="93"/>
      <c r="M32" s="93"/>
      <c r="N32" s="10"/>
      <c r="O32" s="12"/>
    </row>
    <row r="33" spans="5:15" x14ac:dyDescent="0.25">
      <c r="E33" s="94"/>
      <c r="F33" s="94"/>
      <c r="G33" s="94"/>
      <c r="H33" s="94"/>
      <c r="I33" s="94"/>
      <c r="J33" s="94"/>
      <c r="K33" s="94"/>
      <c r="L33" s="94"/>
      <c r="M33" s="94"/>
      <c r="N33" s="10"/>
      <c r="O33" s="12"/>
    </row>
    <row r="34" spans="5:15" x14ac:dyDescent="0.25">
      <c r="E34" s="93"/>
      <c r="F34" s="93"/>
      <c r="G34" s="93"/>
      <c r="H34" s="93"/>
      <c r="I34" s="93"/>
      <c r="J34" s="93"/>
      <c r="K34" s="93"/>
      <c r="L34" s="93"/>
      <c r="M34" s="93"/>
      <c r="N34" s="94"/>
      <c r="O34" s="94"/>
    </row>
    <row r="35" spans="5:15" x14ac:dyDescent="0.25">
      <c r="E35" s="93"/>
      <c r="F35" s="93"/>
      <c r="G35" s="93"/>
      <c r="H35" s="93"/>
      <c r="I35" s="93"/>
      <c r="J35" s="93"/>
      <c r="K35" s="93"/>
      <c r="L35" s="93"/>
      <c r="M35" s="93"/>
      <c r="N35" s="10"/>
      <c r="O35" s="12"/>
    </row>
    <row r="36" spans="5:15" x14ac:dyDescent="0.25">
      <c r="E36" s="93"/>
      <c r="F36" s="93"/>
      <c r="G36" s="93"/>
      <c r="H36" s="93"/>
      <c r="I36" s="93"/>
      <c r="J36" s="93"/>
      <c r="K36" s="93"/>
      <c r="L36" s="93"/>
      <c r="M36" s="93"/>
      <c r="N36" s="10"/>
      <c r="O36" s="12"/>
    </row>
    <row r="37" spans="5:15" x14ac:dyDescent="0.25">
      <c r="E37" s="93"/>
      <c r="F37" s="93"/>
      <c r="G37" s="93"/>
      <c r="H37" s="93"/>
      <c r="I37" s="93"/>
      <c r="J37" s="93"/>
      <c r="K37" s="93"/>
      <c r="L37" s="93"/>
      <c r="M37" s="93"/>
      <c r="N37" s="10"/>
      <c r="O37" s="12"/>
    </row>
    <row r="38" spans="5:15" x14ac:dyDescent="0.25">
      <c r="E38" s="93"/>
      <c r="F38" s="93"/>
      <c r="G38" s="93"/>
      <c r="H38" s="93"/>
      <c r="I38" s="93"/>
      <c r="J38" s="93"/>
      <c r="K38" s="93"/>
      <c r="L38" s="93"/>
      <c r="M38" s="93"/>
      <c r="N38" s="10"/>
      <c r="O38" s="12"/>
    </row>
    <row r="39" spans="5:15" x14ac:dyDescent="0.25">
      <c r="E39" s="93"/>
      <c r="F39" s="93"/>
      <c r="G39" s="93"/>
      <c r="H39" s="93"/>
      <c r="I39" s="93"/>
      <c r="J39" s="93"/>
      <c r="K39" s="93"/>
      <c r="L39" s="93"/>
      <c r="M39" s="93"/>
      <c r="N39" s="94"/>
      <c r="O39" s="94"/>
    </row>
    <row r="40" spans="5:15" x14ac:dyDescent="0.25">
      <c r="E40" s="93"/>
      <c r="F40" s="93"/>
      <c r="G40" s="93"/>
      <c r="H40" s="93"/>
      <c r="I40" s="93"/>
      <c r="J40" s="93"/>
      <c r="K40" s="93"/>
      <c r="L40" s="93"/>
      <c r="M40" s="93"/>
      <c r="N40" s="10"/>
      <c r="O40" s="12"/>
    </row>
    <row r="41" spans="5:15" x14ac:dyDescent="0.25">
      <c r="E41" s="93"/>
      <c r="F41" s="93"/>
      <c r="G41" s="93"/>
      <c r="H41" s="93"/>
      <c r="I41" s="93"/>
      <c r="J41" s="93"/>
      <c r="K41" s="93"/>
      <c r="L41" s="93"/>
      <c r="M41" s="93"/>
      <c r="N41" s="10"/>
      <c r="O41" s="12"/>
    </row>
    <row r="42" spans="5:15" x14ac:dyDescent="0.25">
      <c r="E42" s="93"/>
      <c r="F42" s="93"/>
      <c r="G42" s="93"/>
      <c r="H42" s="93"/>
      <c r="I42" s="93"/>
      <c r="J42" s="93"/>
      <c r="K42" s="93"/>
      <c r="L42" s="93"/>
      <c r="M42" s="93"/>
      <c r="N42" s="10"/>
      <c r="O42" s="12"/>
    </row>
    <row r="43" spans="5:15" x14ac:dyDescent="0.25">
      <c r="E43" s="94"/>
      <c r="F43" s="94"/>
      <c r="G43" s="94"/>
      <c r="H43" s="94"/>
      <c r="I43" s="94"/>
      <c r="J43" s="94"/>
      <c r="K43" s="94"/>
      <c r="L43" s="94"/>
      <c r="M43" s="94"/>
      <c r="N43" s="10"/>
      <c r="O43" s="12"/>
    </row>
    <row r="44" spans="5:15" x14ac:dyDescent="0.25">
      <c r="E44" s="93"/>
      <c r="F44" s="93"/>
      <c r="G44" s="93"/>
      <c r="H44" s="93"/>
      <c r="I44" s="93"/>
      <c r="J44" s="93"/>
      <c r="K44" s="93"/>
      <c r="L44" s="93"/>
      <c r="M44" s="93"/>
      <c r="N44" s="94"/>
      <c r="O44" s="94"/>
    </row>
    <row r="45" spans="5:15" x14ac:dyDescent="0.25">
      <c r="E45" s="93"/>
      <c r="F45" s="93"/>
      <c r="G45" s="93"/>
      <c r="H45" s="93"/>
      <c r="I45" s="93"/>
      <c r="J45" s="93"/>
      <c r="K45" s="93"/>
      <c r="L45" s="93"/>
      <c r="M45" s="93"/>
      <c r="N45" s="10"/>
      <c r="O45" s="12"/>
    </row>
    <row r="46" spans="5:15" x14ac:dyDescent="0.25">
      <c r="E46" s="93"/>
      <c r="F46" s="93"/>
      <c r="G46" s="93"/>
      <c r="H46" s="93"/>
      <c r="I46" s="93"/>
      <c r="J46" s="93"/>
      <c r="K46" s="93"/>
      <c r="L46" s="93"/>
      <c r="M46" s="93"/>
      <c r="N46" s="10"/>
      <c r="O46" s="12"/>
    </row>
    <row r="47" spans="5:15" x14ac:dyDescent="0.25">
      <c r="E47" s="93"/>
      <c r="F47" s="93"/>
      <c r="G47" s="93"/>
      <c r="H47" s="93"/>
      <c r="I47" s="93"/>
      <c r="J47" s="93"/>
      <c r="K47" s="93"/>
      <c r="L47" s="93"/>
      <c r="M47" s="93"/>
      <c r="N47" s="10"/>
      <c r="O47" s="12"/>
    </row>
    <row r="48" spans="5:15" x14ac:dyDescent="0.25">
      <c r="E48" s="93"/>
      <c r="F48" s="93"/>
      <c r="G48" s="93"/>
      <c r="H48" s="93"/>
      <c r="I48" s="93"/>
      <c r="J48" s="93"/>
      <c r="K48" s="93"/>
      <c r="L48" s="93"/>
      <c r="M48" s="93"/>
      <c r="N48" s="10"/>
      <c r="O48" s="12"/>
    </row>
    <row r="49" spans="5:15" x14ac:dyDescent="0.25">
      <c r="E49" s="93"/>
      <c r="F49" s="93"/>
      <c r="G49" s="93"/>
      <c r="H49" s="93"/>
      <c r="I49" s="93"/>
      <c r="J49" s="93"/>
      <c r="K49" s="93"/>
      <c r="L49" s="93"/>
      <c r="M49" s="93"/>
      <c r="N49" s="94"/>
      <c r="O49" s="94"/>
    </row>
    <row r="50" spans="5:15" x14ac:dyDescent="0.25">
      <c r="E50" s="93"/>
      <c r="F50" s="93"/>
      <c r="G50" s="93"/>
      <c r="H50" s="93"/>
      <c r="I50" s="93"/>
      <c r="J50" s="93"/>
      <c r="K50" s="93"/>
      <c r="L50" s="93"/>
      <c r="M50" s="93"/>
      <c r="N50" s="10"/>
      <c r="O50" s="12"/>
    </row>
    <row r="51" spans="5:15" x14ac:dyDescent="0.25">
      <c r="E51" s="93"/>
      <c r="F51" s="93"/>
      <c r="G51" s="93"/>
      <c r="H51" s="93"/>
      <c r="I51" s="93"/>
      <c r="J51" s="93"/>
      <c r="K51" s="93"/>
      <c r="L51" s="93"/>
      <c r="M51" s="93"/>
      <c r="N51" s="10"/>
      <c r="O51" s="12"/>
    </row>
    <row r="52" spans="5:15" x14ac:dyDescent="0.25">
      <c r="E52" s="93"/>
      <c r="F52" s="93"/>
      <c r="G52" s="93"/>
      <c r="H52" s="93"/>
      <c r="I52" s="93"/>
      <c r="J52" s="93"/>
      <c r="K52" s="93"/>
      <c r="L52" s="93"/>
      <c r="M52" s="93"/>
      <c r="N52" s="10"/>
      <c r="O52" s="12"/>
    </row>
    <row r="53" spans="5:15" x14ac:dyDescent="0.25">
      <c r="E53" s="94"/>
      <c r="F53" s="94"/>
      <c r="G53" s="94"/>
      <c r="H53" s="94"/>
      <c r="I53" s="94"/>
      <c r="J53" s="94"/>
      <c r="K53" s="94"/>
      <c r="L53" s="94"/>
      <c r="M53" s="94"/>
      <c r="N53" s="10"/>
      <c r="O53" s="12"/>
    </row>
    <row r="54" spans="5:15" x14ac:dyDescent="0.25">
      <c r="E54" s="93"/>
      <c r="F54" s="93"/>
      <c r="G54" s="93"/>
      <c r="H54" s="93"/>
      <c r="I54" s="93"/>
      <c r="J54" s="93"/>
      <c r="K54" s="93"/>
      <c r="L54" s="93"/>
      <c r="M54" s="93"/>
      <c r="N54" s="94"/>
      <c r="O54" s="94"/>
    </row>
    <row r="55" spans="5:15" x14ac:dyDescent="0.25">
      <c r="E55" s="93"/>
      <c r="F55" s="93"/>
      <c r="G55" s="93"/>
      <c r="H55" s="93"/>
      <c r="I55" s="93"/>
      <c r="J55" s="93"/>
      <c r="K55" s="93"/>
      <c r="L55" s="93"/>
      <c r="M55" s="93"/>
      <c r="N55" s="10"/>
      <c r="O55" s="12"/>
    </row>
    <row r="56" spans="5:15" x14ac:dyDescent="0.25">
      <c r="E56" s="93"/>
      <c r="F56" s="93"/>
      <c r="G56" s="93"/>
      <c r="H56" s="93"/>
      <c r="I56" s="93"/>
      <c r="J56" s="93"/>
      <c r="K56" s="93"/>
      <c r="L56" s="93"/>
      <c r="M56" s="93"/>
      <c r="N56" s="10"/>
      <c r="O56" s="12"/>
    </row>
    <row r="57" spans="5:15" x14ac:dyDescent="0.25">
      <c r="E57" s="93"/>
      <c r="F57" s="93"/>
      <c r="G57" s="93"/>
      <c r="H57" s="93"/>
      <c r="I57" s="93"/>
      <c r="J57" s="93"/>
      <c r="K57" s="93"/>
      <c r="L57" s="93"/>
      <c r="M57" s="93"/>
      <c r="N57" s="10"/>
      <c r="O57" s="12"/>
    </row>
    <row r="58" spans="5:15" x14ac:dyDescent="0.25">
      <c r="E58" s="93"/>
      <c r="F58" s="93"/>
      <c r="G58" s="93"/>
      <c r="H58" s="93"/>
      <c r="I58" s="93"/>
      <c r="J58" s="93"/>
      <c r="K58" s="93"/>
      <c r="L58" s="93"/>
      <c r="M58" s="93"/>
      <c r="N58" s="10"/>
      <c r="O58" s="12"/>
    </row>
    <row r="59" spans="5:15" x14ac:dyDescent="0.25">
      <c r="E59" s="93"/>
      <c r="F59" s="93"/>
      <c r="G59" s="93"/>
      <c r="H59" s="93"/>
      <c r="I59" s="93"/>
      <c r="J59" s="93"/>
      <c r="K59" s="93"/>
      <c r="L59" s="93"/>
      <c r="M59" s="93"/>
      <c r="N59" s="10"/>
      <c r="O59" s="12"/>
    </row>
  </sheetData>
  <mergeCells count="51">
    <mergeCell ref="E59:M59"/>
    <mergeCell ref="E31:M31"/>
    <mergeCell ref="E32:M32"/>
    <mergeCell ref="E33:M33"/>
    <mergeCell ref="N44:O44"/>
    <mergeCell ref="E49:M49"/>
    <mergeCell ref="N49:O49"/>
    <mergeCell ref="E54:M54"/>
    <mergeCell ref="N54:O54"/>
    <mergeCell ref="E58:M58"/>
    <mergeCell ref="E53:M53"/>
    <mergeCell ref="E55:M55"/>
    <mergeCell ref="E56:M56"/>
    <mergeCell ref="E57:M57"/>
    <mergeCell ref="E50:M50"/>
    <mergeCell ref="E51:M51"/>
    <mergeCell ref="N26:O26"/>
    <mergeCell ref="E26:M26"/>
    <mergeCell ref="E30:M30"/>
    <mergeCell ref="N34:O34"/>
    <mergeCell ref="E39:M39"/>
    <mergeCell ref="N39:O39"/>
    <mergeCell ref="E27:M27"/>
    <mergeCell ref="E29:M29"/>
    <mergeCell ref="E28:M28"/>
    <mergeCell ref="E52:M52"/>
    <mergeCell ref="E46:M46"/>
    <mergeCell ref="E34:M34"/>
    <mergeCell ref="E38:M38"/>
    <mergeCell ref="E44:M44"/>
    <mergeCell ref="E48:M48"/>
    <mergeCell ref="E43:M43"/>
    <mergeCell ref="E35:M35"/>
    <mergeCell ref="E36:M36"/>
    <mergeCell ref="E37:M37"/>
    <mergeCell ref="E40:M40"/>
    <mergeCell ref="E41:M41"/>
    <mergeCell ref="E42:M42"/>
    <mergeCell ref="E47:M47"/>
    <mergeCell ref="E45:M45"/>
    <mergeCell ref="B2:O2"/>
    <mergeCell ref="L14:N14"/>
    <mergeCell ref="N21:O21"/>
    <mergeCell ref="N18:O18"/>
    <mergeCell ref="N19:O19"/>
    <mergeCell ref="N20:O20"/>
    <mergeCell ref="B14:D14"/>
    <mergeCell ref="B18:C18"/>
    <mergeCell ref="E18:M18"/>
    <mergeCell ref="E20:M20"/>
    <mergeCell ref="B16:N16"/>
  </mergeCells>
  <conditionalFormatting sqref="Q5:Q13">
    <cfRule type="cellIs" dxfId="1" priority="5" operator="equal">
      <formula>$Q$3</formula>
    </cfRule>
    <cfRule type="cellIs" dxfId="0" priority="6" operator="equal">
      <formula>$Q$2</formula>
    </cfRule>
  </conditionalFormatting>
  <pageMargins left="0.43307086614173229" right="0.23622047244094488" top="0.3543307086614173" bottom="0.15748031496062992" header="0.31496062992125984" footer="0.31496062992125984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Евгений Кытманов</cp:lastModifiedBy>
  <cp:lastPrinted>2026-06-08T08:43:38Z</cp:lastPrinted>
  <dcterms:created xsi:type="dcterms:W3CDTF">2022-03-03T13:37:14Z</dcterms:created>
  <dcterms:modified xsi:type="dcterms:W3CDTF">2026-06-15T07:46:22Z</dcterms:modified>
</cp:coreProperties>
</file>