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380" windowHeight="8190"/>
  </bookViews>
  <sheets>
    <sheet name="Расчет цены" sheetId="2" r:id="rId1"/>
    <sheet name="Лист1" sheetId="3" r:id="rId2"/>
  </sheets>
  <calcPr calcId="145621"/>
</workbook>
</file>

<file path=xl/calcChain.xml><?xml version="1.0" encoding="utf-8"?>
<calcChain xmlns="http://schemas.openxmlformats.org/spreadsheetml/2006/main">
  <c r="I6" i="2" l="1"/>
  <c r="J6" i="2" s="1"/>
  <c r="K6" i="2" s="1"/>
  <c r="L6" i="2"/>
  <c r="M6" i="2"/>
  <c r="N6" i="2" s="1"/>
  <c r="O6" i="2" s="1"/>
  <c r="L5" i="2" l="1"/>
  <c r="M5" i="2" s="1"/>
  <c r="N5" i="2" s="1"/>
  <c r="O5" i="2" s="1"/>
  <c r="I5" i="2"/>
  <c r="J5" i="2" s="1"/>
  <c r="K5" i="2" s="1"/>
</calcChain>
</file>

<file path=xl/sharedStrings.xml><?xml version="1.0" encoding="utf-8"?>
<sst xmlns="http://schemas.openxmlformats.org/spreadsheetml/2006/main" count="27" uniqueCount="26">
  <si>
    <t>№</t>
  </si>
  <si>
    <t>Наименование предмета контракта</t>
  </si>
  <si>
    <t>Существенные условия исполнения контракта</t>
  </si>
  <si>
    <t>Ед. изм</t>
  </si>
  <si>
    <t>Кол-во</t>
  </si>
  <si>
    <t>Коммерческие предложения (руб./ед.изм.)</t>
  </si>
  <si>
    <t>Однородность совокупности значений выявленных цен, используемых в расчете Н(М)ЦК, ЦКЕП</t>
  </si>
  <si>
    <t>Н(М)ЦК, ЦКЕП, определяемая методом сопоставимых рыночных цен (анализа рынка)*</t>
  </si>
  <si>
    <t xml:space="preserve">Средняя арифметическая цена за единицу     &lt;ц&gt; </t>
  </si>
  <si>
    <t>Среднее квадратичное отклонение</t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</si>
  <si>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</si>
  <si>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</si>
  <si>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</si>
  <si>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Н(М)ЦК, ЦКЕП контракта с учетом округления цены за единицу (руб.)</t>
  </si>
  <si>
    <t>рублей</t>
  </si>
  <si>
    <t xml:space="preserve">* При определении Н(М)ЦК, ЦКЕП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ЦКЕП,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Большинство бухгалтерских программ, а также программное обеспечение реестра контрактов не позволяет проводить операции с такими значениями. Поэтому в случае необходимости Заказчиком применяется округление  (вниз) таких показателей.
</t>
  </si>
  <si>
    <t>Расчет Н(М)ЦК, ЦКЕП произвел:</t>
  </si>
  <si>
    <t>мес</t>
  </si>
  <si>
    <r>
      <t xml:space="preserve">коэффициент вариации цен V (%)                        </t>
    </r>
    <r>
      <rPr>
        <i/>
        <sz val="10"/>
        <color indexed="8"/>
        <rFont val="Times New Roman"/>
        <family val="1"/>
        <charset val="204"/>
      </rPr>
      <t xml:space="preserve">         (</t>
    </r>
    <r>
      <rPr>
        <b/>
        <i/>
        <sz val="10"/>
        <color indexed="8"/>
        <rFont val="Times New Roman"/>
        <family val="1"/>
        <charset val="204"/>
      </rPr>
      <t>не должен превышать 33%</t>
    </r>
    <r>
      <rPr>
        <i/>
        <sz val="10"/>
        <color indexed="8"/>
        <rFont val="Times New Roman"/>
        <family val="1"/>
        <charset val="204"/>
      </rPr>
      <t>)</t>
    </r>
  </si>
  <si>
    <t>услуги по пультовой централизованной охране и выезду группы быстрого реагирования на объект: музей А.А. Блока</t>
  </si>
  <si>
    <t>услуги по пультовой централизованной охране и выезду группы быстрого реагирования на объект: Особняк Румянцева</t>
  </si>
  <si>
    <t xml:space="preserve">Поставщик 1                                  </t>
  </si>
  <si>
    <t xml:space="preserve">Поставщик 2                                   </t>
  </si>
  <si>
    <t xml:space="preserve">Поставщик 3                                   </t>
  </si>
  <si>
    <t>Обоснование начальной (максимальной) цены контракта, цены контракта, заключаемого с единственным поставщиком (подрядчиком, исполнителем) (Н(М)ЦК, ЦКЕП) произведен метод сопоставимых рыночных цен (анализа рынка) на основании ст.22 44-ФЗ. Заказчиком были направлены 5-ть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Санкт-Петербурга.Ответы на запросы получены от 3-х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Нормы ПП РФ 1875 не применяются, в связи с отсутствием в Приложении №1  и №2 постановления ОКПД 2, использоваемое в закупке.В целях соблюдения статьи 34 Бюджетного кодекса, Заказчиком принято решение при расчете цены договора использовать минимальное ценовое предложение.</t>
  </si>
  <si>
    <t>В результате проведенного расчета Н(М)ЦК, минимальная цена контракта составила: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</si>
</sst>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0.0000"/>
  </numFmts>
  <fonts count="10" x14ac:knownFonts="1">
    <font>
      <sz val="11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4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4" fillId="0" borderId="0" xfId="0" applyFont="1" applyAlignment="1" applyProtection="1">
      <alignment horizontal="left" vertical="top" wrapText="1"/>
      <protection locked="0"/>
    </xf>
    <xf numFmtId="0" fontId="5" fillId="0" borderId="0" xfId="0" applyFont="1" applyFill="1" applyAlignment="1" applyProtection="1">
      <alignment vertic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4" fillId="0" borderId="0" xfId="0" applyFont="1"/>
    <xf numFmtId="2" fontId="3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 applyProtection="1">
      <alignment wrapText="1"/>
      <protection locked="0"/>
    </xf>
    <xf numFmtId="165" fontId="4" fillId="0" borderId="0" xfId="0" applyNumberFormat="1" applyFont="1" applyFill="1" applyAlignment="1" applyProtection="1">
      <alignment horizontal="center" vertical="center"/>
      <protection locked="0"/>
    </xf>
    <xf numFmtId="0" fontId="3" fillId="0" borderId="0" xfId="0" applyFont="1" applyBorder="1" applyAlignment="1">
      <alignment vertical="center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wrapText="1"/>
      <protection locked="0"/>
    </xf>
    <xf numFmtId="165" fontId="4" fillId="0" borderId="0" xfId="0" applyNumberFormat="1" applyFont="1"/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/>
    </xf>
    <xf numFmtId="4" fontId="9" fillId="0" borderId="0" xfId="0" applyNumberFormat="1" applyFont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/>
    </xf>
    <xf numFmtId="0" fontId="4" fillId="0" borderId="0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left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3</xdr:row>
      <xdr:rowOff>952500</xdr:rowOff>
    </xdr:from>
    <xdr:to>
      <xdr:col>11</xdr:col>
      <xdr:colOff>0</xdr:colOff>
      <xdr:row>3</xdr:row>
      <xdr:rowOff>1304925</xdr:rowOff>
    </xdr:to>
    <xdr:pic>
      <xdr:nvPicPr>
        <xdr:cNvPr id="21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5" y="2105025"/>
          <a:ext cx="10287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3</xdr:row>
      <xdr:rowOff>923925</xdr:rowOff>
    </xdr:from>
    <xdr:to>
      <xdr:col>9</xdr:col>
      <xdr:colOff>1019175</xdr:colOff>
      <xdr:row>3</xdr:row>
      <xdr:rowOff>1362075</xdr:rowOff>
    </xdr:to>
    <xdr:pic>
      <xdr:nvPicPr>
        <xdr:cNvPr id="219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475" y="2076450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19050</xdr:colOff>
      <xdr:row>3</xdr:row>
      <xdr:rowOff>1600200</xdr:rowOff>
    </xdr:from>
    <xdr:to>
      <xdr:col>11</xdr:col>
      <xdr:colOff>1504950</xdr:colOff>
      <xdr:row>3</xdr:row>
      <xdr:rowOff>1962150</xdr:rowOff>
    </xdr:to>
    <xdr:pic>
      <xdr:nvPicPr>
        <xdr:cNvPr id="2191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67975" y="2752725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266700</xdr:colOff>
      <xdr:row>3</xdr:row>
      <xdr:rowOff>1400175</xdr:rowOff>
    </xdr:from>
    <xdr:to>
      <xdr:col>11</xdr:col>
      <xdr:colOff>419100</xdr:colOff>
      <xdr:row>3</xdr:row>
      <xdr:rowOff>1628775</xdr:rowOff>
    </xdr:to>
    <xdr:pic>
      <xdr:nvPicPr>
        <xdr:cNvPr id="2192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15625" y="2552700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14"/>
  <sheetViews>
    <sheetView tabSelected="1" topLeftCell="A4" zoomScaleNormal="100" workbookViewId="0">
      <selection activeCell="A8" sqref="A8:O8"/>
    </sheetView>
  </sheetViews>
  <sheetFormatPr defaultRowHeight="12.75" x14ac:dyDescent="0.2"/>
  <cols>
    <col min="1" max="1" width="3.140625" style="15" customWidth="1"/>
    <col min="2" max="2" width="28.7109375" style="1" customWidth="1"/>
    <col min="3" max="3" width="16.42578125" style="1" customWidth="1"/>
    <col min="4" max="4" width="7.28515625" style="1" customWidth="1"/>
    <col min="5" max="5" width="6.85546875" style="1" customWidth="1"/>
    <col min="6" max="8" width="16.42578125" style="1" customWidth="1"/>
    <col min="9" max="11" width="15.7109375" style="1" customWidth="1"/>
    <col min="12" max="12" width="22.7109375" style="1" customWidth="1"/>
    <col min="13" max="13" width="14.7109375" style="1" customWidth="1"/>
    <col min="14" max="14" width="16.28515625" style="1" customWidth="1"/>
    <col min="15" max="15" width="16.7109375" style="1" customWidth="1"/>
    <col min="16" max="16384" width="9.140625" style="1"/>
  </cols>
  <sheetData>
    <row r="2" spans="1:15" ht="168.75" customHeight="1" x14ac:dyDescent="0.2">
      <c r="A2" s="37" t="s">
        <v>24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39" customHeight="1" x14ac:dyDescent="0.2">
      <c r="A3" s="38" t="s">
        <v>0</v>
      </c>
      <c r="B3" s="38" t="s">
        <v>1</v>
      </c>
      <c r="C3" s="38" t="s">
        <v>2</v>
      </c>
      <c r="D3" s="38" t="s">
        <v>3</v>
      </c>
      <c r="E3" s="38" t="s">
        <v>4</v>
      </c>
      <c r="F3" s="39" t="s">
        <v>5</v>
      </c>
      <c r="G3" s="39"/>
      <c r="H3" s="39"/>
      <c r="I3" s="40" t="s">
        <v>6</v>
      </c>
      <c r="J3" s="40"/>
      <c r="K3" s="40"/>
      <c r="L3" s="34" t="s">
        <v>7</v>
      </c>
      <c r="M3" s="34"/>
      <c r="N3" s="34"/>
      <c r="O3" s="34"/>
    </row>
    <row r="4" spans="1:15" ht="159" customHeight="1" x14ac:dyDescent="0.2">
      <c r="A4" s="38"/>
      <c r="B4" s="38"/>
      <c r="C4" s="38"/>
      <c r="D4" s="38"/>
      <c r="E4" s="38"/>
      <c r="F4" s="30" t="s">
        <v>21</v>
      </c>
      <c r="G4" s="30" t="s">
        <v>22</v>
      </c>
      <c r="H4" s="30" t="s">
        <v>23</v>
      </c>
      <c r="I4" s="13" t="s">
        <v>8</v>
      </c>
      <c r="J4" s="13" t="s">
        <v>9</v>
      </c>
      <c r="K4" s="12" t="s">
        <v>18</v>
      </c>
      <c r="L4" s="13" t="s">
        <v>10</v>
      </c>
      <c r="M4" s="13" t="s">
        <v>11</v>
      </c>
      <c r="N4" s="13" t="s">
        <v>12</v>
      </c>
      <c r="O4" s="13" t="s">
        <v>13</v>
      </c>
    </row>
    <row r="5" spans="1:15" s="2" customFormat="1" ht="90" customHeight="1" x14ac:dyDescent="0.25">
      <c r="A5" s="14">
        <v>1</v>
      </c>
      <c r="B5" s="19" t="s">
        <v>19</v>
      </c>
      <c r="C5" s="20"/>
      <c r="D5" s="21" t="s">
        <v>17</v>
      </c>
      <c r="E5" s="21">
        <v>6</v>
      </c>
      <c r="F5" s="31">
        <v>18056.560000000001</v>
      </c>
      <c r="G5" s="31">
        <v>20436</v>
      </c>
      <c r="H5" s="31">
        <v>19790</v>
      </c>
      <c r="I5" s="22">
        <f>(F5+G5+H5)/3</f>
        <v>19427.52</v>
      </c>
      <c r="J5" s="23">
        <f>SQRT(((F5-I5)*(F5-I5)+(G5-I5)*(G5-I5)+(H5-I5)*(H5-I5))/(3-1))</f>
        <v>1230.4379265936166</v>
      </c>
      <c r="K5" s="24">
        <f>J5/I5*100</f>
        <v>6.333479139867654</v>
      </c>
      <c r="L5" s="25">
        <f>E5/3 *(F5+G5+H5)</f>
        <v>116565.12</v>
      </c>
      <c r="M5" s="26">
        <f>L5/E5</f>
        <v>19427.52</v>
      </c>
      <c r="N5" s="25">
        <f>ROUNDDOWN(M5,2)</f>
        <v>19427.52</v>
      </c>
      <c r="O5" s="25">
        <f>N5*E5</f>
        <v>116565.12</v>
      </c>
    </row>
    <row r="6" spans="1:15" s="2" customFormat="1" ht="90" customHeight="1" x14ac:dyDescent="0.25">
      <c r="A6" s="29">
        <v>2</v>
      </c>
      <c r="B6" s="19" t="s">
        <v>20</v>
      </c>
      <c r="C6" s="20"/>
      <c r="D6" s="21" t="s">
        <v>17</v>
      </c>
      <c r="E6" s="21">
        <v>6</v>
      </c>
      <c r="F6" s="31">
        <v>57845.36</v>
      </c>
      <c r="G6" s="31">
        <v>61600</v>
      </c>
      <c r="H6" s="31">
        <v>60432</v>
      </c>
      <c r="I6" s="22">
        <f>(F6+G6+H6)/3</f>
        <v>59959.119999999995</v>
      </c>
      <c r="J6" s="23">
        <f>SQRT(((F6-I6)*(F6-I6)+(G6-I6)*(G6-I6)+(H6-I6)*(H6-I6))/(3-1))</f>
        <v>1921.4687099195755</v>
      </c>
      <c r="K6" s="24">
        <f>J6/I6*100</f>
        <v>3.2046312719725965</v>
      </c>
      <c r="L6" s="25">
        <f>E6/3 *(F6+G6+H6)</f>
        <v>359754.72</v>
      </c>
      <c r="M6" s="26">
        <f>L6/E6</f>
        <v>59959.119999999995</v>
      </c>
      <c r="N6" s="25">
        <f>ROUNDDOWN(M6,2)</f>
        <v>59959.12</v>
      </c>
      <c r="O6" s="25">
        <f>N6*E6</f>
        <v>359754.72000000003</v>
      </c>
    </row>
    <row r="7" spans="1:15" s="8" customFormat="1" ht="30.75" customHeight="1" x14ac:dyDescent="0.25">
      <c r="A7" s="35" t="s">
        <v>25</v>
      </c>
      <c r="B7" s="35"/>
      <c r="C7" s="35"/>
      <c r="D7" s="35"/>
      <c r="E7" s="35"/>
      <c r="F7" s="35"/>
      <c r="G7" s="35"/>
      <c r="H7" s="35"/>
      <c r="I7" s="28">
        <v>455411.52</v>
      </c>
      <c r="J7" s="27" t="s">
        <v>14</v>
      </c>
      <c r="K7" s="11"/>
      <c r="L7" s="11"/>
      <c r="M7" s="11"/>
      <c r="N7" s="11"/>
      <c r="O7" s="7"/>
    </row>
    <row r="8" spans="1:15" ht="66" customHeight="1" x14ac:dyDescent="0.2">
      <c r="A8" s="36" t="s">
        <v>15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</row>
    <row r="9" spans="1:15" ht="15.75" customHeight="1" x14ac:dyDescent="0.25">
      <c r="A9" s="32" t="s">
        <v>16</v>
      </c>
      <c r="B9" s="32"/>
      <c r="C9" s="32"/>
      <c r="D9" s="6"/>
      <c r="E9" s="6"/>
      <c r="F9" s="6"/>
      <c r="G9" s="6"/>
      <c r="H9" s="6"/>
    </row>
    <row r="10" spans="1:15" s="4" customFormat="1" ht="15.75" customHeight="1" x14ac:dyDescent="0.25">
      <c r="A10" s="33"/>
      <c r="B10" s="33"/>
      <c r="C10" s="33"/>
      <c r="D10" s="33"/>
      <c r="E10" s="6"/>
      <c r="F10" s="9"/>
      <c r="G10" s="10"/>
      <c r="H10" s="17"/>
    </row>
    <row r="11" spans="1:15" s="4" customFormat="1" ht="15.75" x14ac:dyDescent="0.25">
      <c r="A11" s="16"/>
      <c r="B11" s="3"/>
      <c r="C11" s="3"/>
      <c r="D11" s="3"/>
      <c r="E11" s="6"/>
      <c r="F11" s="9"/>
      <c r="G11" s="10"/>
      <c r="H11" s="5"/>
    </row>
    <row r="12" spans="1:15" s="4" customFormat="1" ht="11.25" customHeight="1" x14ac:dyDescent="0.25">
      <c r="A12" s="16"/>
      <c r="B12" s="3"/>
      <c r="C12" s="3"/>
      <c r="D12" s="3"/>
      <c r="E12" s="6"/>
      <c r="F12" s="9"/>
      <c r="G12" s="10"/>
      <c r="H12" s="5"/>
    </row>
    <row r="13" spans="1:15" ht="19.5" customHeight="1" x14ac:dyDescent="0.25">
      <c r="A13" s="32"/>
      <c r="B13" s="32"/>
      <c r="C13" s="32"/>
      <c r="D13" s="6"/>
      <c r="E13" s="6"/>
      <c r="F13" s="18"/>
      <c r="G13" s="6"/>
      <c r="H13" s="6"/>
    </row>
    <row r="14" spans="1:15" s="4" customFormat="1" ht="15.75" customHeight="1" x14ac:dyDescent="0.25">
      <c r="A14" s="33"/>
      <c r="B14" s="33"/>
      <c r="C14" s="33"/>
      <c r="D14" s="33"/>
      <c r="E14" s="6"/>
      <c r="F14" s="9"/>
      <c r="G14" s="10"/>
      <c r="H14" s="17"/>
    </row>
  </sheetData>
  <sheetProtection selectLockedCells="1" selectUnlockedCells="1"/>
  <mergeCells count="15">
    <mergeCell ref="A2:O2"/>
    <mergeCell ref="A3:A4"/>
    <mergeCell ref="B3:B4"/>
    <mergeCell ref="C3:C4"/>
    <mergeCell ref="D3:D4"/>
    <mergeCell ref="E3:E4"/>
    <mergeCell ref="F3:H3"/>
    <mergeCell ref="I3:K3"/>
    <mergeCell ref="A13:C13"/>
    <mergeCell ref="A14:D14"/>
    <mergeCell ref="L3:O3"/>
    <mergeCell ref="A7:H7"/>
    <mergeCell ref="A8:O8"/>
    <mergeCell ref="A9:C9"/>
    <mergeCell ref="A10:D10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2" firstPageNumber="0" fitToHeight="0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4" sqref="B4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 цены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PrintMaster</dc:creator>
  <cp:lastModifiedBy>Марина</cp:lastModifiedBy>
  <cp:lastPrinted>2022-10-27T13:45:22Z</cp:lastPrinted>
  <dcterms:created xsi:type="dcterms:W3CDTF">2014-01-24T04:13:02Z</dcterms:created>
  <dcterms:modified xsi:type="dcterms:W3CDTF">2026-06-10T08:26:21Z</dcterms:modified>
</cp:coreProperties>
</file>