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390"/>
  </bookViews>
  <sheets>
    <sheet name="Лист1" sheetId="9" r:id="rId1"/>
  </sheets>
  <definedNames>
    <definedName name="_xlnm._FilterDatabase" localSheetId="0" hidden="1">Лист1!$C$1:$C$77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P12" i="9" l="1"/>
  <c r="P13" i="9"/>
  <c r="P14" i="9"/>
  <c r="P15" i="9"/>
  <c r="P16" i="9"/>
  <c r="P17" i="9"/>
  <c r="P18" i="9"/>
  <c r="P19" i="9"/>
  <c r="P20" i="9"/>
  <c r="P21" i="9"/>
  <c r="P22" i="9"/>
  <c r="P23" i="9"/>
  <c r="P24" i="9"/>
  <c r="P25" i="9"/>
  <c r="P26" i="9"/>
  <c r="P27" i="9"/>
  <c r="P28" i="9"/>
  <c r="P29" i="9"/>
  <c r="P30" i="9"/>
  <c r="P31" i="9"/>
  <c r="P32" i="9"/>
  <c r="P33" i="9"/>
  <c r="P34" i="9"/>
  <c r="P35" i="9"/>
  <c r="P36" i="9"/>
  <c r="P37" i="9"/>
  <c r="P38" i="9"/>
  <c r="P11" i="9"/>
  <c r="J12" i="9"/>
  <c r="K12" i="9"/>
  <c r="L12" i="9"/>
  <c r="M12" i="9"/>
  <c r="J13" i="9"/>
  <c r="K13" i="9"/>
  <c r="L13" i="9"/>
  <c r="M13" i="9"/>
  <c r="J14" i="9"/>
  <c r="K14" i="9"/>
  <c r="L14" i="9"/>
  <c r="M14" i="9"/>
  <c r="J15" i="9"/>
  <c r="K15" i="9"/>
  <c r="L15" i="9"/>
  <c r="M15" i="9"/>
  <c r="J16" i="9"/>
  <c r="K16" i="9"/>
  <c r="L16" i="9"/>
  <c r="M16" i="9"/>
  <c r="J17" i="9"/>
  <c r="K17" i="9"/>
  <c r="L17" i="9"/>
  <c r="M17" i="9"/>
  <c r="J18" i="9"/>
  <c r="K18" i="9"/>
  <c r="L18" i="9"/>
  <c r="M18" i="9"/>
  <c r="J19" i="9"/>
  <c r="K19" i="9"/>
  <c r="L19" i="9"/>
  <c r="M19" i="9"/>
  <c r="J20" i="9"/>
  <c r="K20" i="9"/>
  <c r="L20" i="9"/>
  <c r="M20" i="9"/>
  <c r="J21" i="9"/>
  <c r="K21" i="9"/>
  <c r="L21" i="9"/>
  <c r="M21" i="9"/>
  <c r="J22" i="9"/>
  <c r="K22" i="9"/>
  <c r="L22" i="9"/>
  <c r="M22" i="9"/>
  <c r="J23" i="9"/>
  <c r="K23" i="9"/>
  <c r="L23" i="9"/>
  <c r="M23" i="9"/>
  <c r="J24" i="9"/>
  <c r="K24" i="9"/>
  <c r="L24" i="9"/>
  <c r="M24" i="9"/>
  <c r="J25" i="9"/>
  <c r="K25" i="9"/>
  <c r="L25" i="9"/>
  <c r="M25" i="9"/>
  <c r="J26" i="9"/>
  <c r="K26" i="9"/>
  <c r="L26" i="9"/>
  <c r="M26" i="9"/>
  <c r="J27" i="9"/>
  <c r="K27" i="9"/>
  <c r="L27" i="9"/>
  <c r="M27" i="9"/>
  <c r="J28" i="9"/>
  <c r="K28" i="9"/>
  <c r="L28" i="9"/>
  <c r="M28" i="9"/>
  <c r="J29" i="9"/>
  <c r="K29" i="9"/>
  <c r="L29" i="9"/>
  <c r="M29" i="9"/>
  <c r="J30" i="9"/>
  <c r="K30" i="9"/>
  <c r="L30" i="9"/>
  <c r="M30" i="9"/>
  <c r="J31" i="9"/>
  <c r="K31" i="9"/>
  <c r="L31" i="9"/>
  <c r="M31" i="9"/>
  <c r="J32" i="9"/>
  <c r="K32" i="9"/>
  <c r="L32" i="9"/>
  <c r="M32" i="9"/>
  <c r="J33" i="9"/>
  <c r="K33" i="9"/>
  <c r="L33" i="9"/>
  <c r="M33" i="9"/>
  <c r="J34" i="9"/>
  <c r="K34" i="9"/>
  <c r="L34" i="9"/>
  <c r="M34" i="9"/>
  <c r="J35" i="9"/>
  <c r="K35" i="9"/>
  <c r="L35" i="9"/>
  <c r="M35" i="9"/>
  <c r="J36" i="9"/>
  <c r="K36" i="9"/>
  <c r="L36" i="9"/>
  <c r="M36" i="9"/>
  <c r="J37" i="9"/>
  <c r="K37" i="9"/>
  <c r="L37" i="9"/>
  <c r="M37" i="9"/>
  <c r="J38" i="9"/>
  <c r="L38" i="9" s="1"/>
  <c r="K38" i="9"/>
  <c r="M38" i="9"/>
  <c r="M11" i="9" l="1"/>
  <c r="P39" i="9" l="1"/>
  <c r="J11" i="9" l="1"/>
  <c r="J40" i="9" l="1"/>
  <c r="K11" i="9" l="1"/>
  <c r="L11" i="9" l="1"/>
</calcChain>
</file>

<file path=xl/sharedStrings.xml><?xml version="1.0" encoding="utf-8"?>
<sst xmlns="http://schemas.openxmlformats.org/spreadsheetml/2006/main" count="114" uniqueCount="86">
  <si>
    <t>Кол-во</t>
  </si>
  <si>
    <t>№</t>
  </si>
  <si>
    <t>Ед. изм по ОКЕИ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</si>
  <si>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</si>
  <si>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</si>
  <si>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</si>
  <si>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В результате проведенного расчета Н(М)ЦК составила:</t>
  </si>
  <si>
    <t>Используемый метод определения НМЦК с обоснованием:</t>
  </si>
  <si>
    <t>Метод сопоставимых рыночных цен (анализ рынка)</t>
  </si>
  <si>
    <t xml:space="preserve">рублей </t>
  </si>
  <si>
    <t>Цена за единицу изм. с НДС (руб.)</t>
  </si>
  <si>
    <t xml:space="preserve">Обоснование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</si>
  <si>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Начальная (максимальня) цена контракта,  (руб.)</t>
  </si>
  <si>
    <t>Цена включает в себя расходы на хранение, транспортировку, погрузку-разгрузку, страхование, уплату налогов, сборов и другие обязательные платежи.</t>
  </si>
  <si>
    <t>Наименование объекта закупки</t>
  </si>
  <si>
    <t xml:space="preserve">Заказчик: Санкт-Петербургское государственное казенное учреждение здравоохранения «Хоспис №1» </t>
  </si>
  <si>
    <t>Специалист в сфере закупок Ежова А.Б.</t>
  </si>
  <si>
    <t>Ф.И.О. исполнителя: Ежова А.Б.</t>
  </si>
  <si>
    <t>Расчет НМЦК</t>
  </si>
  <si>
    <t xml:space="preserve">* При определении Н(М)ЦК, контракта Заказчиком применены Методические  рекомендации по применению методов определения начальной (максимальной) цены контракта (утв. Приказом  Министерства экономического развития РФ от 02.10.2013 г. №567). 
</t>
  </si>
  <si>
    <t xml:space="preserve">Ценовое предложение № 4 </t>
  </si>
  <si>
    <t xml:space="preserve">Ценовое предложение № 5 </t>
  </si>
  <si>
    <t>в т.ч. НДС (%)</t>
  </si>
  <si>
    <t>1.</t>
  </si>
  <si>
    <t>Шт.</t>
  </si>
  <si>
    <t>2.</t>
  </si>
  <si>
    <t>3.</t>
  </si>
  <si>
    <t>4.</t>
  </si>
  <si>
    <t>5.</t>
  </si>
  <si>
    <t>6.</t>
  </si>
  <si>
    <t>7.</t>
  </si>
  <si>
    <t>8.</t>
  </si>
  <si>
    <t>ДОСКА РАЗДЕЛОЧНАЯ 490-500х300х20 бук промаслен.</t>
  </si>
  <si>
    <t>9.</t>
  </si>
  <si>
    <t>ДОСКА РАЗДЕЛОЧНАЯ 690-700х300х20 бук промаслен.</t>
  </si>
  <si>
    <t>10.</t>
  </si>
  <si>
    <t>ДОСКА РАЗДЕЛОЧНАЯ 500х350х18 белая пластик</t>
  </si>
  <si>
    <t>11.</t>
  </si>
  <si>
    <t>ДОСКА РАЗДЕЛОЧНАЯ 500х350х18 синяя пластик</t>
  </si>
  <si>
    <t>12.</t>
  </si>
  <si>
    <t>ДОСКА РАЗДЕЛОЧНАЯ 500х350х18 красная пластик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</si>
  <si>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</si>
  <si>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</si>
  <si>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</si>
  <si>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</si>
  <si>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</si>
  <si>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</si>
  <si>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</si>
  <si>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</si>
  <si>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</si>
  <si>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</si>
  <si>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</si>
  <si>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</si>
  <si>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</si>
  <si>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</si>
  <si>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</si>
  <si>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Ценовое предложение № 1 вх. №329  от 02.03.2026</t>
  </si>
  <si>
    <t>Ценовое предложение № 2 вх. № 330  от 02.03.2026</t>
  </si>
  <si>
    <t>Ценовое предложение № 3 вх № 331 от 02.03.2026</t>
  </si>
  <si>
    <t>Ценовая информация с НДС (руб.)</t>
  </si>
  <si>
    <r>
      <t xml:space="preserve">Средняя арифметическая цена за единицу с НДС (руб.)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</si>
  <si>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 xml:space="preserve">Минимальное значение цены за единицу с НДС (руб.)**
</t>
  </si>
  <si>
    <t>Дата подготовки обоснования НМЦК  09.06.2026</t>
  </si>
  <si>
    <t>Итого, руб</t>
  </si>
  <si>
    <t xml:space="preserve">ПОДНОС СТОЛОВЫЙ 530х330 </t>
  </si>
  <si>
    <t xml:space="preserve">ГАСТРОЕМКОСТЬ 1/1х1,5'' </t>
  </si>
  <si>
    <t xml:space="preserve">ГАСТРОЕМКОСТЬ 1/3х1,5'' </t>
  </si>
  <si>
    <t xml:space="preserve">КАСТРЮЛЯ 3л </t>
  </si>
  <si>
    <t xml:space="preserve">КАСТРЮЛЯ 7л </t>
  </si>
  <si>
    <t xml:space="preserve">КОТЕЛ 20л </t>
  </si>
  <si>
    <t xml:space="preserve">КОТЕЛ 40л </t>
  </si>
  <si>
    <t xml:space="preserve">НОЖ поварской 8'' 200мм </t>
  </si>
  <si>
    <t xml:space="preserve">НОЖ универсальный 8'' 200мм </t>
  </si>
  <si>
    <t xml:space="preserve">МУСАТ 8'' 200мм </t>
  </si>
  <si>
    <t xml:space="preserve">НОЖ овощной 3,5'' 88мм </t>
  </si>
  <si>
    <t xml:space="preserve">НОЖ универсальный 5'' 125мм </t>
  </si>
  <si>
    <t xml:space="preserve">ТАРЕЛКА-миска глубокая 8" 205мм 500мл </t>
  </si>
  <si>
    <t xml:space="preserve">ТАРЕЛКА-миска глубокая 7" 170мм 250мл </t>
  </si>
  <si>
    <t>ТАРЕЛКА мелкая 9'' 230мм</t>
  </si>
  <si>
    <t xml:space="preserve">МИСКА 22см 1,8л нерж. </t>
  </si>
  <si>
    <t>МИСКА 18см 900мл нерж.</t>
  </si>
  <si>
    <t xml:space="preserve">МИСКА 36см 6л нерж. </t>
  </si>
  <si>
    <t>МИСКА 40см 7л нерж.</t>
  </si>
  <si>
    <t xml:space="preserve">ЛОЖКА ГАРНИРНАЯ 27см нерж. </t>
  </si>
  <si>
    <t>Лопатка L=20 см (ручка) нерж</t>
  </si>
  <si>
    <t xml:space="preserve">ТЕРКА 23см нерж. четырехгранная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</si>
</sst>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0" fontId="2" fillId="0" borderId="0" xfId="0" applyFont="1" applyProtection="1"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4" fontId="2" fillId="0" borderId="0" xfId="0" applyNumberFormat="1" applyFont="1" applyProtection="1">
      <protection locked="0"/>
    </xf>
    <xf numFmtId="4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2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right"/>
      <protection locked="0"/>
    </xf>
    <xf numFmtId="0" fontId="7" fillId="0" borderId="0" xfId="0" applyFont="1" applyProtection="1"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left" vertical="center" wrapText="1"/>
      <protection locked="0"/>
    </xf>
    <xf numFmtId="4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1" fontId="3" fillId="3" borderId="3" xfId="0" applyNumberFormat="1" applyFont="1" applyFill="1" applyBorder="1" applyAlignment="1" applyProtection="1">
      <alignment horizontal="center" vertical="center" wrapText="1"/>
      <protection locked="0"/>
    </xf>
    <xf numFmtId="1" fontId="3" fillId="3" borderId="2" xfId="0" applyNumberFormat="1" applyFont="1" applyFill="1" applyBorder="1" applyAlignment="1" applyProtection="1">
      <alignment horizontal="center" vertical="center" wrapText="1"/>
      <protection locked="0"/>
    </xf>
    <xf numFmtId="1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2" xfId="0" applyNumberFormat="1" applyFont="1" applyBorder="1" applyAlignment="1" applyProtection="1">
      <alignment horizontal="center" vertical="center"/>
      <protection locked="0"/>
    </xf>
    <xf numFmtId="1" fontId="8" fillId="0" borderId="1" xfId="0" applyNumberFormat="1" applyFont="1" applyBorder="1" applyAlignment="1" applyProtection="1">
      <alignment horizontal="center" vertical="center" wrapText="1"/>
      <protection locked="0"/>
    </xf>
    <xf numFmtId="1" fontId="8" fillId="0" borderId="2" xfId="0" applyNumberFormat="1" applyFont="1" applyBorder="1" applyAlignment="1" applyProtection="1">
      <alignment horizontal="center" vertical="center" wrapText="1"/>
      <protection locked="0"/>
    </xf>
    <xf numFmtId="4" fontId="9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2" fillId="3" borderId="1" xfId="0" applyNumberFormat="1" applyFont="1" applyFill="1" applyBorder="1" applyAlignment="1" applyProtection="1">
      <alignment horizontal="center" vertical="center" wrapText="1" justifyLastLine="1"/>
      <protection hidden="1"/>
    </xf>
    <xf numFmtId="4" fontId="2" fillId="3" borderId="1" xfId="0" applyNumberFormat="1" applyFont="1" applyFill="1" applyBorder="1" applyAlignment="1" applyProtection="1">
      <alignment horizontal="center" vertical="center" justifyLastLine="1"/>
      <protection hidden="1"/>
    </xf>
    <xf numFmtId="3" fontId="2" fillId="3" borderId="1" xfId="0" applyNumberFormat="1" applyFont="1" applyFill="1" applyBorder="1" applyAlignment="1" applyProtection="1">
      <alignment horizontal="center" vertical="center" wrapText="1"/>
      <protection hidden="1"/>
    </xf>
    <xf numFmtId="4" fontId="7" fillId="0" borderId="1" xfId="0" applyNumberFormat="1" applyFont="1" applyBorder="1" applyAlignment="1" applyProtection="1">
      <alignment horizontal="center" vertical="center" wrapText="1"/>
      <protection hidden="1"/>
    </xf>
    <xf numFmtId="4" fontId="2" fillId="0" borderId="1" xfId="0" applyNumberFormat="1" applyFont="1" applyFill="1" applyBorder="1" applyAlignment="1" applyProtection="1">
      <alignment horizontal="center" vertical="center" wrapText="1" justifyLastLine="1"/>
      <protection hidden="1"/>
    </xf>
    <xf numFmtId="4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4" fontId="3" fillId="0" borderId="0" xfId="0" applyNumberFormat="1" applyFont="1" applyAlignment="1" applyProtection="1">
      <alignment vertical="center"/>
      <protection locked="0"/>
    </xf>
    <xf numFmtId="0" fontId="3" fillId="0" borderId="0" xfId="0" applyFont="1" applyBorder="1" applyAlignment="1" applyProtection="1">
      <alignment vertical="center"/>
      <protection locked="0"/>
    </xf>
    <xf numFmtId="2" fontId="3" fillId="0" borderId="0" xfId="0" applyNumberFormat="1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top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4" fontId="2" fillId="0" borderId="0" xfId="0" applyNumberFormat="1" applyFont="1" applyFill="1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4" fontId="7" fillId="0" borderId="0" xfId="0" applyNumberFormat="1" applyFont="1" applyProtection="1">
      <protection hidden="1"/>
    </xf>
    <xf numFmtId="0" fontId="7" fillId="0" borderId="0" xfId="0" applyFont="1" applyBorder="1" applyProtection="1">
      <protection locked="0"/>
    </xf>
    <xf numFmtId="4" fontId="7" fillId="0" borderId="0" xfId="0" applyNumberFormat="1" applyFont="1" applyProtection="1">
      <protection locked="0"/>
    </xf>
    <xf numFmtId="1" fontId="3" fillId="3" borderId="11" xfId="0" applyNumberFormat="1" applyFont="1" applyFill="1" applyBorder="1" applyAlignment="1" applyProtection="1">
      <alignment horizontal="center" vertical="center" wrapText="1"/>
      <protection locked="0"/>
    </xf>
    <xf numFmtId="1" fontId="3" fillId="3" borderId="9" xfId="0" applyNumberFormat="1" applyFont="1" applyFill="1" applyBorder="1" applyAlignment="1" applyProtection="1">
      <alignment horizontal="center" vertical="center" wrapText="1"/>
      <protection locked="0"/>
    </xf>
    <xf numFmtId="1" fontId="3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2" fillId="0" borderId="0" xfId="0" applyFont="1" applyBorder="1" applyAlignment="1" applyProtection="1">
      <alignment horizontal="left" vertical="center" wrapText="1"/>
      <protection locked="0"/>
    </xf>
    <xf numFmtId="0" fontId="3" fillId="0" borderId="0" xfId="0" applyFont="1" applyBorder="1" applyAlignment="1" applyProtection="1">
      <alignment horizontal="right" vertical="center"/>
      <protection locked="0"/>
    </xf>
    <xf numFmtId="0" fontId="2" fillId="0" borderId="0" xfId="0" applyFont="1" applyBorder="1" applyAlignment="1" applyProtection="1">
      <alignment horizontal="left" vertical="top" wrapText="1"/>
      <protection locked="0"/>
    </xf>
    <xf numFmtId="2" fontId="3" fillId="3" borderId="6" xfId="0" applyNumberFormat="1" applyFont="1" applyFill="1" applyBorder="1" applyAlignment="1" applyProtection="1">
      <alignment horizontal="center" vertical="top" wrapText="1"/>
      <protection locked="0"/>
    </xf>
    <xf numFmtId="2" fontId="3" fillId="3" borderId="10" xfId="0" applyNumberFormat="1" applyFont="1" applyFill="1" applyBorder="1" applyAlignment="1" applyProtection="1">
      <alignment horizontal="center" vertical="top" wrapText="1"/>
      <protection locked="0"/>
    </xf>
    <xf numFmtId="2" fontId="3" fillId="3" borderId="7" xfId="0" applyNumberFormat="1" applyFont="1" applyFill="1" applyBorder="1" applyAlignment="1" applyProtection="1">
      <alignment horizontal="center" vertical="top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 applyProtection="1">
      <alignment horizontal="center" wrapText="1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horizontal="left" vertical="top" wrapText="1"/>
      <protection locked="0"/>
    </xf>
    <xf numFmtId="2" fontId="3" fillId="0" borderId="8" xfId="0" applyNumberFormat="1" applyFont="1" applyFill="1" applyBorder="1" applyAlignment="1" applyProtection="1">
      <alignment horizontal="right" vertical="center" wrapText="1"/>
      <protection locked="0"/>
    </xf>
    <xf numFmtId="2" fontId="3" fillId="0" borderId="9" xfId="0" applyNumberFormat="1" applyFont="1" applyFill="1" applyBorder="1" applyAlignment="1" applyProtection="1">
      <alignment horizontal="right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textRotation="90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3" fillId="0" borderId="10" xfId="0" applyFont="1" applyFill="1" applyBorder="1" applyAlignment="1" applyProtection="1">
      <alignment horizontal="center" vertical="center" wrapText="1"/>
      <protection locked="0"/>
    </xf>
    <xf numFmtId="0" fontId="3" fillId="0" borderId="7" xfId="0" applyFont="1" applyFill="1" applyBorder="1" applyAlignment="1" applyProtection="1">
      <alignment horizontal="center" vertical="center" wrapText="1"/>
      <protection locked="0"/>
    </xf>
    <xf numFmtId="0" fontId="6" fillId="3" borderId="0" xfId="0" applyFont="1" applyFill="1" applyAlignment="1" applyProtection="1">
      <alignment horizontal="center"/>
      <protection locked="0"/>
    </xf>
    <xf numFmtId="0" fontId="3" fillId="4" borderId="0" xfId="0" applyFont="1" applyFill="1" applyAlignment="1" applyProtection="1">
      <alignment horizontal="center"/>
      <protection locked="0"/>
    </xf>
    <xf numFmtId="0" fontId="7" fillId="0" borderId="2" xfId="0" applyFont="1" applyBorder="1" applyAlignment="1">
      <alignment horizontal="center" vertical="center" wrapText="1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8</xdr:row>
      <xdr:rowOff>952500</xdr:rowOff>
    </xdr:from>
    <xdr:to>
      <xdr:col>12</xdr:col>
      <xdr:colOff>0</xdr:colOff>
      <xdr:row>8</xdr:row>
      <xdr:rowOff>1304925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29432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8</xdr:row>
      <xdr:rowOff>923925</xdr:rowOff>
    </xdr:from>
    <xdr:to>
      <xdr:col>10</xdr:col>
      <xdr:colOff>1019175</xdr:colOff>
      <xdr:row>8</xdr:row>
      <xdr:rowOff>1362075</xdr:rowOff>
    </xdr:to>
    <xdr:pic>
      <xdr:nvPicPr>
        <xdr:cNvPr id="9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2914650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1"/>
  <sheetViews>
    <sheetView tabSelected="1" topLeftCell="A31" zoomScale="90" zoomScaleNormal="90" workbookViewId="0">
      <selection activeCell="B38" sqref="B38"/>
    </sheetView>
  </sheetViews>
  <sheetFormatPr defaultColWidth="9.140625" defaultRowHeight="12.75" x14ac:dyDescent="0.2"/>
  <cols>
    <col min="1" max="1" width="4.85546875" style="8" customWidth="1"/>
    <col min="2" max="2" width="18.85546875" style="35" customWidth="1"/>
    <col min="3" max="3" width="6.7109375" style="8" customWidth="1"/>
    <col min="4" max="4" width="7.140625" style="8" customWidth="1"/>
    <col min="5" max="7" width="13.42578125" style="8" customWidth="1"/>
    <col min="8" max="8" width="19" style="8" customWidth="1"/>
    <col min="9" max="9" width="18.28515625" style="8" customWidth="1"/>
    <col min="10" max="10" width="17.140625" style="38" customWidth="1"/>
    <col min="11" max="11" width="15.42578125" style="8" customWidth="1"/>
    <col min="12" max="12" width="14.85546875" style="8" customWidth="1"/>
    <col min="13" max="13" width="13.85546875" style="8" customWidth="1"/>
    <col min="14" max="14" width="7.28515625" style="8" customWidth="1"/>
    <col min="15" max="15" width="13.28515625" style="8" customWidth="1"/>
    <col min="16" max="16" width="14.42578125" style="37" customWidth="1"/>
    <col min="17" max="16384" width="9.140625" style="8"/>
  </cols>
  <sheetData>
    <row r="1" spans="1:16" ht="15.75" customHeight="1" x14ac:dyDescent="0.2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</row>
    <row r="2" spans="1:16" x14ac:dyDescent="0.2">
      <c r="A2" s="1"/>
      <c r="B2" s="9"/>
      <c r="C2" s="1"/>
      <c r="D2" s="1"/>
      <c r="E2" s="1"/>
      <c r="F2" s="1"/>
      <c r="G2" s="1"/>
      <c r="H2" s="1"/>
      <c r="I2" s="1"/>
      <c r="J2" s="4"/>
      <c r="K2" s="1"/>
      <c r="L2" s="1"/>
      <c r="M2" s="1"/>
      <c r="N2" s="7"/>
      <c r="O2" s="7"/>
      <c r="P2" s="7"/>
    </row>
    <row r="3" spans="1:16" x14ac:dyDescent="0.2">
      <c r="A3" s="71" t="s">
        <v>15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</row>
    <row r="4" spans="1:16" ht="29.25" customHeight="1" x14ac:dyDescent="0.2">
      <c r="A4" s="64" t="s">
        <v>11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</row>
    <row r="5" spans="1:16" x14ac:dyDescent="0.2">
      <c r="A5" s="10"/>
      <c r="B5" s="11"/>
      <c r="C5" s="10"/>
      <c r="D5" s="10"/>
      <c r="E5" s="10"/>
      <c r="F5" s="10"/>
      <c r="G5" s="10"/>
      <c r="H5" s="10"/>
      <c r="I5" s="10"/>
      <c r="J5" s="12"/>
      <c r="K5" s="10"/>
      <c r="L5" s="10"/>
      <c r="M5" s="10"/>
      <c r="N5" s="10"/>
      <c r="O5" s="10"/>
      <c r="P5" s="10"/>
    </row>
    <row r="6" spans="1:16" ht="37.5" customHeight="1" x14ac:dyDescent="0.2">
      <c r="A6" s="65" t="s">
        <v>7</v>
      </c>
      <c r="B6" s="66"/>
      <c r="C6" s="67" t="s">
        <v>8</v>
      </c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9"/>
    </row>
    <row r="7" spans="1:16" ht="15.75" customHeight="1" x14ac:dyDescent="0.2">
      <c r="A7" s="67" t="s">
        <v>18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9"/>
    </row>
    <row r="8" spans="1:16" ht="27.75" customHeight="1" x14ac:dyDescent="0.2">
      <c r="A8" s="61" t="s">
        <v>1</v>
      </c>
      <c r="B8" s="62" t="s">
        <v>14</v>
      </c>
      <c r="C8" s="63" t="s">
        <v>2</v>
      </c>
      <c r="D8" s="63" t="s">
        <v>0</v>
      </c>
      <c r="E8" s="57" t="s">
        <v>59</v>
      </c>
      <c r="F8" s="57"/>
      <c r="G8" s="57"/>
      <c r="H8" s="57"/>
      <c r="I8" s="57"/>
      <c r="J8" s="47" t="s">
        <v>3</v>
      </c>
      <c r="K8" s="48"/>
      <c r="L8" s="49"/>
      <c r="M8" s="62" t="s">
        <v>61</v>
      </c>
      <c r="N8" s="59" t="s">
        <v>22</v>
      </c>
      <c r="O8" s="57" t="s">
        <v>10</v>
      </c>
      <c r="P8" s="51" t="s">
        <v>12</v>
      </c>
    </row>
    <row r="9" spans="1:16" ht="110.25" customHeight="1" x14ac:dyDescent="0.2">
      <c r="A9" s="62"/>
      <c r="B9" s="61"/>
      <c r="C9" s="63"/>
      <c r="D9" s="63"/>
      <c r="E9" s="3" t="s">
        <v>56</v>
      </c>
      <c r="F9" s="3" t="s">
        <v>57</v>
      </c>
      <c r="G9" s="3" t="s">
        <v>58</v>
      </c>
      <c r="H9" s="3" t="s">
        <v>20</v>
      </c>
      <c r="I9" s="3" t="s">
        <v>21</v>
      </c>
      <c r="J9" s="5" t="s">
        <v>60</v>
      </c>
      <c r="K9" s="2" t="s">
        <v>4</v>
      </c>
      <c r="L9" s="2" t="s">
        <v>5</v>
      </c>
      <c r="M9" s="72"/>
      <c r="N9" s="60"/>
      <c r="O9" s="58"/>
      <c r="P9" s="52"/>
    </row>
    <row r="10" spans="1:16" ht="18.75" customHeight="1" x14ac:dyDescent="0.2">
      <c r="A10" s="13">
        <v>1</v>
      </c>
      <c r="B10" s="39">
        <v>2</v>
      </c>
      <c r="C10" s="40">
        <v>3</v>
      </c>
      <c r="D10" s="13">
        <v>4</v>
      </c>
      <c r="E10" s="41">
        <v>5</v>
      </c>
      <c r="F10" s="16">
        <v>6</v>
      </c>
      <c r="G10" s="16">
        <v>7</v>
      </c>
      <c r="H10" s="16">
        <v>8</v>
      </c>
      <c r="I10" s="16">
        <v>9</v>
      </c>
      <c r="J10" s="15">
        <v>8</v>
      </c>
      <c r="K10" s="15">
        <v>9</v>
      </c>
      <c r="L10" s="15">
        <v>10</v>
      </c>
      <c r="M10" s="14">
        <v>11</v>
      </c>
      <c r="N10" s="17">
        <v>12</v>
      </c>
      <c r="O10" s="18">
        <v>13</v>
      </c>
      <c r="P10" s="19">
        <v>14</v>
      </c>
    </row>
    <row r="11" spans="1:16" ht="77.25" customHeight="1" x14ac:dyDescent="0.2">
      <c r="A11" s="42" t="s">
        <v>23</v>
      </c>
      <c r="B11" s="43" t="s">
        <v>64</v>
      </c>
      <c r="C11" s="42" t="s">
        <v>24</v>
      </c>
      <c r="D11" s="42">
        <v>4</v>
      </c>
      <c r="E11" s="20">
        <v>333.84</v>
      </c>
      <c r="F11" s="21">
        <v>327.60000000000002</v>
      </c>
      <c r="G11" s="21">
        <v>312</v>
      </c>
      <c r="H11" s="21"/>
      <c r="I11" s="20"/>
      <c r="J11" s="22">
        <f t="shared" ref="J11" si="0">ROUND(AVERAGE(E11,F11,G11,H11,I11),2)</f>
        <v>324.48</v>
      </c>
      <c r="K11" s="23">
        <f t="shared" ref="K11" si="1">STDEV(E11:I11)</f>
        <v>11.249319979447639</v>
      </c>
      <c r="L11" s="23">
        <f>K11/J11*100</f>
        <v>3.4668762264076793</v>
      </c>
      <c r="M11" s="6">
        <f>MIN(E11:G11)</f>
        <v>312</v>
      </c>
      <c r="N11" s="24">
        <v>22</v>
      </c>
      <c r="O11" s="25">
        <v>312</v>
      </c>
      <c r="P11" s="26">
        <f>O11*D11</f>
        <v>1248</v>
      </c>
    </row>
    <row r="12" spans="1:16" ht="77.25" customHeight="1" x14ac:dyDescent="0.2">
      <c r="A12" s="42" t="s">
        <v>25</v>
      </c>
      <c r="B12" s="43" t="s">
        <v>65</v>
      </c>
      <c r="C12" s="42" t="s">
        <v>24</v>
      </c>
      <c r="D12" s="42">
        <v>1</v>
      </c>
      <c r="E12" s="20">
        <v>870.98</v>
      </c>
      <c r="F12" s="21">
        <v>854.7</v>
      </c>
      <c r="G12" s="21">
        <v>814</v>
      </c>
      <c r="H12" s="21"/>
      <c r="I12" s="20"/>
      <c r="J12" s="22">
        <f t="shared" ref="J12:J38" si="2">ROUND(AVERAGE(E12,F12,G12,H12,I12),2)</f>
        <v>846.56</v>
      </c>
      <c r="K12" s="23">
        <f t="shared" ref="K12:K38" si="3">STDEV(E12:I12)</f>
        <v>29.349187382276888</v>
      </c>
      <c r="L12" s="23">
        <f t="shared" ref="L12:L38" si="4">K12/J12*100</f>
        <v>3.4668762264076842</v>
      </c>
      <c r="M12" s="6">
        <f t="shared" ref="M12:M38" si="5">MIN(E12:G12)</f>
        <v>814</v>
      </c>
      <c r="N12" s="24">
        <v>22</v>
      </c>
      <c r="O12" s="25">
        <v>814</v>
      </c>
      <c r="P12" s="26">
        <f t="shared" ref="P12:P38" si="6">O12*D12</f>
        <v>814</v>
      </c>
    </row>
    <row r="13" spans="1:16" ht="77.25" customHeight="1" x14ac:dyDescent="0.2">
      <c r="A13" s="42" t="s">
        <v>26</v>
      </c>
      <c r="B13" s="43" t="s">
        <v>66</v>
      </c>
      <c r="C13" s="42" t="s">
        <v>24</v>
      </c>
      <c r="D13" s="42">
        <v>2</v>
      </c>
      <c r="E13" s="20">
        <v>416.23</v>
      </c>
      <c r="F13" s="21">
        <v>408.45</v>
      </c>
      <c r="G13" s="21">
        <v>389</v>
      </c>
      <c r="H13" s="21"/>
      <c r="I13" s="20"/>
      <c r="J13" s="22">
        <f t="shared" si="2"/>
        <v>404.56</v>
      </c>
      <c r="K13" s="23">
        <f t="shared" si="3"/>
        <v>14.025594461554924</v>
      </c>
      <c r="L13" s="23">
        <f t="shared" si="4"/>
        <v>3.4668762264076838</v>
      </c>
      <c r="M13" s="6">
        <f t="shared" si="5"/>
        <v>389</v>
      </c>
      <c r="N13" s="24">
        <v>22</v>
      </c>
      <c r="O13" s="25">
        <v>389</v>
      </c>
      <c r="P13" s="26">
        <f t="shared" si="6"/>
        <v>778</v>
      </c>
    </row>
    <row r="14" spans="1:16" ht="77.25" customHeight="1" x14ac:dyDescent="0.2">
      <c r="A14" s="42" t="s">
        <v>27</v>
      </c>
      <c r="B14" s="43" t="s">
        <v>67</v>
      </c>
      <c r="C14" s="42" t="s">
        <v>24</v>
      </c>
      <c r="D14" s="42">
        <v>2</v>
      </c>
      <c r="E14" s="20">
        <v>1731.26</v>
      </c>
      <c r="F14" s="21">
        <v>1698.9</v>
      </c>
      <c r="G14" s="21">
        <v>1618</v>
      </c>
      <c r="H14" s="21"/>
      <c r="I14" s="20"/>
      <c r="J14" s="22">
        <f t="shared" si="2"/>
        <v>1682.72</v>
      </c>
      <c r="K14" s="23">
        <f t="shared" si="3"/>
        <v>58.337819637007357</v>
      </c>
      <c r="L14" s="23">
        <f t="shared" si="4"/>
        <v>3.4668762264076829</v>
      </c>
      <c r="M14" s="6">
        <f t="shared" si="5"/>
        <v>1618</v>
      </c>
      <c r="N14" s="24">
        <v>22</v>
      </c>
      <c r="O14" s="25">
        <v>1618</v>
      </c>
      <c r="P14" s="26">
        <f t="shared" si="6"/>
        <v>3236</v>
      </c>
    </row>
    <row r="15" spans="1:16" ht="77.25" customHeight="1" x14ac:dyDescent="0.2">
      <c r="A15" s="42" t="s">
        <v>28</v>
      </c>
      <c r="B15" s="43" t="s">
        <v>68</v>
      </c>
      <c r="C15" s="42" t="s">
        <v>24</v>
      </c>
      <c r="D15" s="42">
        <v>2</v>
      </c>
      <c r="E15" s="20">
        <v>2769.16</v>
      </c>
      <c r="F15" s="21">
        <v>2717.4</v>
      </c>
      <c r="G15" s="21">
        <v>2588</v>
      </c>
      <c r="H15" s="21"/>
      <c r="I15" s="20"/>
      <c r="J15" s="22">
        <f t="shared" si="2"/>
        <v>2691.52</v>
      </c>
      <c r="K15" s="23">
        <f t="shared" si="3"/>
        <v>93.311667009007991</v>
      </c>
      <c r="L15" s="23">
        <f t="shared" si="4"/>
        <v>3.4668762264076802</v>
      </c>
      <c r="M15" s="6">
        <f t="shared" si="5"/>
        <v>2588</v>
      </c>
      <c r="N15" s="24">
        <v>22</v>
      </c>
      <c r="O15" s="25">
        <v>2588</v>
      </c>
      <c r="P15" s="26">
        <f t="shared" si="6"/>
        <v>5176</v>
      </c>
    </row>
    <row r="16" spans="1:16" ht="77.25" customHeight="1" x14ac:dyDescent="0.2">
      <c r="A16" s="42" t="s">
        <v>29</v>
      </c>
      <c r="B16" s="43" t="s">
        <v>69</v>
      </c>
      <c r="C16" s="42" t="s">
        <v>24</v>
      </c>
      <c r="D16" s="42">
        <v>2</v>
      </c>
      <c r="E16" s="20">
        <v>5585.4</v>
      </c>
      <c r="F16" s="21">
        <v>5481</v>
      </c>
      <c r="G16" s="21">
        <v>5220</v>
      </c>
      <c r="H16" s="21"/>
      <c r="I16" s="20"/>
      <c r="J16" s="22">
        <f t="shared" si="2"/>
        <v>5428.8</v>
      </c>
      <c r="K16" s="23">
        <f t="shared" si="3"/>
        <v>188.20977657922009</v>
      </c>
      <c r="L16" s="23">
        <f t="shared" si="4"/>
        <v>3.4668762264076793</v>
      </c>
      <c r="M16" s="6">
        <f t="shared" si="5"/>
        <v>5220</v>
      </c>
      <c r="N16" s="24">
        <v>22</v>
      </c>
      <c r="O16" s="25">
        <v>5220</v>
      </c>
      <c r="P16" s="26">
        <f t="shared" si="6"/>
        <v>10440</v>
      </c>
    </row>
    <row r="17" spans="1:16" ht="77.25" customHeight="1" x14ac:dyDescent="0.2">
      <c r="A17" s="42" t="s">
        <v>30</v>
      </c>
      <c r="B17" s="43" t="s">
        <v>70</v>
      </c>
      <c r="C17" s="42" t="s">
        <v>24</v>
      </c>
      <c r="D17" s="42">
        <v>1</v>
      </c>
      <c r="E17" s="20">
        <v>10111.5</v>
      </c>
      <c r="F17" s="21">
        <v>9922.5</v>
      </c>
      <c r="G17" s="21">
        <v>9450</v>
      </c>
      <c r="H17" s="21"/>
      <c r="I17" s="20"/>
      <c r="J17" s="22">
        <f t="shared" si="2"/>
        <v>9828</v>
      </c>
      <c r="K17" s="23">
        <f t="shared" si="3"/>
        <v>340.72459553134701</v>
      </c>
      <c r="L17" s="23">
        <f t="shared" si="4"/>
        <v>3.466876226407682</v>
      </c>
      <c r="M17" s="6">
        <f t="shared" si="5"/>
        <v>9450</v>
      </c>
      <c r="N17" s="24">
        <v>22</v>
      </c>
      <c r="O17" s="25">
        <v>9450</v>
      </c>
      <c r="P17" s="26">
        <f t="shared" si="6"/>
        <v>9450</v>
      </c>
    </row>
    <row r="18" spans="1:16" ht="77.25" customHeight="1" x14ac:dyDescent="0.2">
      <c r="A18" s="42" t="s">
        <v>31</v>
      </c>
      <c r="B18" s="43" t="s">
        <v>32</v>
      </c>
      <c r="C18" s="42" t="s">
        <v>24</v>
      </c>
      <c r="D18" s="42">
        <v>1</v>
      </c>
      <c r="E18" s="20">
        <v>1249.76</v>
      </c>
      <c r="F18" s="21">
        <v>1226.4000000000001</v>
      </c>
      <c r="G18" s="21">
        <v>1168</v>
      </c>
      <c r="H18" s="21"/>
      <c r="I18" s="20"/>
      <c r="J18" s="22">
        <f t="shared" si="2"/>
        <v>1214.72</v>
      </c>
      <c r="K18" s="23">
        <f t="shared" si="3"/>
        <v>42.112838897419408</v>
      </c>
      <c r="L18" s="23">
        <f t="shared" si="4"/>
        <v>3.4668762264076829</v>
      </c>
      <c r="M18" s="6">
        <f t="shared" si="5"/>
        <v>1168</v>
      </c>
      <c r="N18" s="24">
        <v>22</v>
      </c>
      <c r="O18" s="25">
        <v>1168</v>
      </c>
      <c r="P18" s="26">
        <f t="shared" si="6"/>
        <v>1168</v>
      </c>
    </row>
    <row r="19" spans="1:16" ht="77.25" customHeight="1" x14ac:dyDescent="0.2">
      <c r="A19" s="42" t="s">
        <v>33</v>
      </c>
      <c r="B19" s="43" t="s">
        <v>34</v>
      </c>
      <c r="C19" s="42" t="s">
        <v>24</v>
      </c>
      <c r="D19" s="42">
        <v>2</v>
      </c>
      <c r="E19" s="20">
        <v>1720.56</v>
      </c>
      <c r="F19" s="21">
        <v>1688.4</v>
      </c>
      <c r="G19" s="21">
        <v>1168</v>
      </c>
      <c r="H19" s="21"/>
      <c r="I19" s="20"/>
      <c r="J19" s="22">
        <f t="shared" si="2"/>
        <v>1525.65</v>
      </c>
      <c r="K19" s="23">
        <f t="shared" si="3"/>
        <v>310.15398842080651</v>
      </c>
      <c r="L19" s="23">
        <f t="shared" si="4"/>
        <v>20.329301505640647</v>
      </c>
      <c r="M19" s="6">
        <f t="shared" si="5"/>
        <v>1168</v>
      </c>
      <c r="N19" s="24">
        <v>22</v>
      </c>
      <c r="O19" s="25">
        <v>1168</v>
      </c>
      <c r="P19" s="26">
        <f t="shared" si="6"/>
        <v>2336</v>
      </c>
    </row>
    <row r="20" spans="1:16" ht="77.25" customHeight="1" x14ac:dyDescent="0.2">
      <c r="A20" s="42" t="s">
        <v>35</v>
      </c>
      <c r="B20" s="43" t="s">
        <v>36</v>
      </c>
      <c r="C20" s="42" t="s">
        <v>24</v>
      </c>
      <c r="D20" s="42">
        <v>1</v>
      </c>
      <c r="E20" s="20">
        <v>1213.3800000000001</v>
      </c>
      <c r="F20" s="21">
        <v>1190.7</v>
      </c>
      <c r="G20" s="21">
        <v>1134</v>
      </c>
      <c r="H20" s="21"/>
      <c r="I20" s="20"/>
      <c r="J20" s="22">
        <f t="shared" si="2"/>
        <v>1179.3599999999999</v>
      </c>
      <c r="K20" s="23">
        <f t="shared" si="3"/>
        <v>40.88695146376169</v>
      </c>
      <c r="L20" s="23">
        <f t="shared" si="4"/>
        <v>3.4668762264076869</v>
      </c>
      <c r="M20" s="6">
        <f t="shared" si="5"/>
        <v>1134</v>
      </c>
      <c r="N20" s="24">
        <v>22</v>
      </c>
      <c r="O20" s="25">
        <v>1134</v>
      </c>
      <c r="P20" s="26">
        <f t="shared" si="6"/>
        <v>1134</v>
      </c>
    </row>
    <row r="21" spans="1:16" ht="77.25" customHeight="1" x14ac:dyDescent="0.2">
      <c r="A21" s="42" t="s">
        <v>37</v>
      </c>
      <c r="B21" s="43" t="s">
        <v>38</v>
      </c>
      <c r="C21" s="42" t="s">
        <v>24</v>
      </c>
      <c r="D21" s="42">
        <v>1</v>
      </c>
      <c r="E21" s="20">
        <v>1213.3800000000001</v>
      </c>
      <c r="F21" s="21">
        <v>1190.7</v>
      </c>
      <c r="G21" s="21">
        <v>1134</v>
      </c>
      <c r="H21" s="21"/>
      <c r="I21" s="20"/>
      <c r="J21" s="22">
        <f t="shared" si="2"/>
        <v>1179.3599999999999</v>
      </c>
      <c r="K21" s="23">
        <f t="shared" si="3"/>
        <v>40.88695146376169</v>
      </c>
      <c r="L21" s="23">
        <f t="shared" si="4"/>
        <v>3.4668762264076869</v>
      </c>
      <c r="M21" s="6">
        <f t="shared" si="5"/>
        <v>1134</v>
      </c>
      <c r="N21" s="24">
        <v>22</v>
      </c>
      <c r="O21" s="25">
        <v>1134</v>
      </c>
      <c r="P21" s="26">
        <f t="shared" si="6"/>
        <v>1134</v>
      </c>
    </row>
    <row r="22" spans="1:16" ht="77.25" customHeight="1" x14ac:dyDescent="0.2">
      <c r="A22" s="42" t="s">
        <v>39</v>
      </c>
      <c r="B22" s="43" t="s">
        <v>40</v>
      </c>
      <c r="C22" s="42" t="s">
        <v>24</v>
      </c>
      <c r="D22" s="42">
        <v>1</v>
      </c>
      <c r="E22" s="20">
        <v>1213.3800000000001</v>
      </c>
      <c r="F22" s="21">
        <v>1190.7</v>
      </c>
      <c r="G22" s="21">
        <v>1134</v>
      </c>
      <c r="H22" s="21"/>
      <c r="I22" s="20"/>
      <c r="J22" s="22">
        <f t="shared" si="2"/>
        <v>1179.3599999999999</v>
      </c>
      <c r="K22" s="23">
        <f t="shared" si="3"/>
        <v>40.88695146376169</v>
      </c>
      <c r="L22" s="23">
        <f t="shared" si="4"/>
        <v>3.4668762264076869</v>
      </c>
      <c r="M22" s="6">
        <f t="shared" si="5"/>
        <v>1134</v>
      </c>
      <c r="N22" s="24">
        <v>22</v>
      </c>
      <c r="O22" s="25">
        <v>1134</v>
      </c>
      <c r="P22" s="26">
        <f t="shared" si="6"/>
        <v>1134</v>
      </c>
    </row>
    <row r="23" spans="1:16" ht="77.25" customHeight="1" x14ac:dyDescent="0.2">
      <c r="A23" s="42" t="s">
        <v>41</v>
      </c>
      <c r="B23" s="43" t="s">
        <v>71</v>
      </c>
      <c r="C23" s="42" t="s">
        <v>24</v>
      </c>
      <c r="D23" s="42">
        <v>2</v>
      </c>
      <c r="E23" s="20">
        <v>1053.95</v>
      </c>
      <c r="F23" s="21">
        <v>1034.25</v>
      </c>
      <c r="G23" s="21">
        <v>985</v>
      </c>
      <c r="H23" s="21"/>
      <c r="I23" s="20"/>
      <c r="J23" s="22">
        <f t="shared" si="2"/>
        <v>1024.4000000000001</v>
      </c>
      <c r="K23" s="23">
        <f t="shared" si="3"/>
        <v>35.514680063320313</v>
      </c>
      <c r="L23" s="23">
        <f t="shared" si="4"/>
        <v>3.4668762264076838</v>
      </c>
      <c r="M23" s="6">
        <f t="shared" si="5"/>
        <v>985</v>
      </c>
      <c r="N23" s="24">
        <v>22</v>
      </c>
      <c r="O23" s="25">
        <v>985</v>
      </c>
      <c r="P23" s="26">
        <f t="shared" si="6"/>
        <v>1970</v>
      </c>
    </row>
    <row r="24" spans="1:16" ht="77.25" customHeight="1" x14ac:dyDescent="0.2">
      <c r="A24" s="42" t="s">
        <v>42</v>
      </c>
      <c r="B24" s="43" t="s">
        <v>72</v>
      </c>
      <c r="C24" s="42" t="s">
        <v>24</v>
      </c>
      <c r="D24" s="42">
        <v>2</v>
      </c>
      <c r="E24" s="20">
        <v>811.06</v>
      </c>
      <c r="F24" s="21">
        <v>795.9</v>
      </c>
      <c r="G24" s="21">
        <v>758</v>
      </c>
      <c r="H24" s="21"/>
      <c r="I24" s="20"/>
      <c r="J24" s="22">
        <f t="shared" si="2"/>
        <v>788.32</v>
      </c>
      <c r="K24" s="23">
        <f t="shared" si="3"/>
        <v>27.330078668017013</v>
      </c>
      <c r="L24" s="23">
        <f t="shared" si="4"/>
        <v>3.4668762264076789</v>
      </c>
      <c r="M24" s="6">
        <f t="shared" si="5"/>
        <v>758</v>
      </c>
      <c r="N24" s="24">
        <v>22</v>
      </c>
      <c r="O24" s="25">
        <v>758</v>
      </c>
      <c r="P24" s="26">
        <f t="shared" si="6"/>
        <v>1516</v>
      </c>
    </row>
    <row r="25" spans="1:16" ht="77.25" customHeight="1" x14ac:dyDescent="0.2">
      <c r="A25" s="42" t="s">
        <v>43</v>
      </c>
      <c r="B25" s="43" t="s">
        <v>73</v>
      </c>
      <c r="C25" s="42" t="s">
        <v>24</v>
      </c>
      <c r="D25" s="42">
        <v>1</v>
      </c>
      <c r="E25" s="20">
        <v>965.14</v>
      </c>
      <c r="F25" s="21">
        <v>947.1</v>
      </c>
      <c r="G25" s="21">
        <v>902</v>
      </c>
      <c r="H25" s="21"/>
      <c r="I25" s="20"/>
      <c r="J25" s="22">
        <f t="shared" si="2"/>
        <v>938.08</v>
      </c>
      <c r="K25" s="23">
        <f t="shared" si="3"/>
        <v>32.522072504685184</v>
      </c>
      <c r="L25" s="23">
        <f t="shared" si="4"/>
        <v>3.466876226407682</v>
      </c>
      <c r="M25" s="6">
        <f t="shared" si="5"/>
        <v>902</v>
      </c>
      <c r="N25" s="24">
        <v>22</v>
      </c>
      <c r="O25" s="25">
        <v>902</v>
      </c>
      <c r="P25" s="26">
        <f t="shared" si="6"/>
        <v>902</v>
      </c>
    </row>
    <row r="26" spans="1:16" ht="77.25" customHeight="1" x14ac:dyDescent="0.2">
      <c r="A26" s="42" t="s">
        <v>44</v>
      </c>
      <c r="B26" s="43" t="s">
        <v>74</v>
      </c>
      <c r="C26" s="42" t="s">
        <v>24</v>
      </c>
      <c r="D26" s="42">
        <v>2</v>
      </c>
      <c r="E26" s="20">
        <v>676.24</v>
      </c>
      <c r="F26" s="21">
        <v>66360</v>
      </c>
      <c r="G26" s="21">
        <v>632</v>
      </c>
      <c r="H26" s="21"/>
      <c r="I26" s="20"/>
      <c r="J26" s="22">
        <f t="shared" si="2"/>
        <v>22556.080000000002</v>
      </c>
      <c r="K26" s="23">
        <f t="shared" si="3"/>
        <v>37935.31395440401</v>
      </c>
      <c r="L26" s="23">
        <f t="shared" si="4"/>
        <v>168.18221053660037</v>
      </c>
      <c r="M26" s="6">
        <f t="shared" si="5"/>
        <v>632</v>
      </c>
      <c r="N26" s="24">
        <v>22</v>
      </c>
      <c r="O26" s="25">
        <v>632</v>
      </c>
      <c r="P26" s="26">
        <f t="shared" si="6"/>
        <v>1264</v>
      </c>
    </row>
    <row r="27" spans="1:16" ht="77.25" customHeight="1" x14ac:dyDescent="0.2">
      <c r="A27" s="42" t="s">
        <v>45</v>
      </c>
      <c r="B27" s="43" t="s">
        <v>71</v>
      </c>
      <c r="C27" s="42" t="s">
        <v>24</v>
      </c>
      <c r="D27" s="42">
        <v>2</v>
      </c>
      <c r="E27" s="20">
        <v>1128.8499999999999</v>
      </c>
      <c r="F27" s="21">
        <v>1107.75</v>
      </c>
      <c r="G27" s="21">
        <v>1055</v>
      </c>
      <c r="H27" s="21"/>
      <c r="I27" s="20"/>
      <c r="J27" s="22">
        <f t="shared" si="2"/>
        <v>1097.2</v>
      </c>
      <c r="K27" s="23">
        <f t="shared" si="3"/>
        <v>38.03856595614505</v>
      </c>
      <c r="L27" s="23">
        <f t="shared" si="4"/>
        <v>3.4668762264076789</v>
      </c>
      <c r="M27" s="6">
        <f t="shared" si="5"/>
        <v>1055</v>
      </c>
      <c r="N27" s="24">
        <v>22</v>
      </c>
      <c r="O27" s="25">
        <v>1055</v>
      </c>
      <c r="P27" s="26">
        <f t="shared" si="6"/>
        <v>2110</v>
      </c>
    </row>
    <row r="28" spans="1:16" ht="77.25" customHeight="1" x14ac:dyDescent="0.2">
      <c r="A28" s="42" t="s">
        <v>46</v>
      </c>
      <c r="B28" s="43" t="s">
        <v>75</v>
      </c>
      <c r="C28" s="42" t="s">
        <v>24</v>
      </c>
      <c r="D28" s="42">
        <v>2</v>
      </c>
      <c r="E28" s="20">
        <v>688.01</v>
      </c>
      <c r="F28" s="21">
        <v>675.15</v>
      </c>
      <c r="G28" s="21">
        <v>643</v>
      </c>
      <c r="H28" s="21"/>
      <c r="I28" s="20"/>
      <c r="J28" s="22">
        <f t="shared" si="2"/>
        <v>668.72</v>
      </c>
      <c r="K28" s="23">
        <f t="shared" si="3"/>
        <v>23.183694701233446</v>
      </c>
      <c r="L28" s="23">
        <f t="shared" si="4"/>
        <v>3.4668762264076807</v>
      </c>
      <c r="M28" s="6">
        <f t="shared" si="5"/>
        <v>643</v>
      </c>
      <c r="N28" s="24">
        <v>22</v>
      </c>
      <c r="O28" s="25">
        <v>643</v>
      </c>
      <c r="P28" s="26">
        <f t="shared" si="6"/>
        <v>1286</v>
      </c>
    </row>
    <row r="29" spans="1:16" ht="77.25" customHeight="1" x14ac:dyDescent="0.2">
      <c r="A29" s="42" t="s">
        <v>47</v>
      </c>
      <c r="B29" s="43" t="s">
        <v>76</v>
      </c>
      <c r="C29" s="42" t="s">
        <v>24</v>
      </c>
      <c r="D29" s="42">
        <v>180</v>
      </c>
      <c r="E29" s="20">
        <v>206.51</v>
      </c>
      <c r="F29" s="21">
        <v>202.65</v>
      </c>
      <c r="G29" s="21">
        <v>193</v>
      </c>
      <c r="H29" s="21"/>
      <c r="I29" s="20"/>
      <c r="J29" s="22">
        <f t="shared" si="2"/>
        <v>200.72</v>
      </c>
      <c r="K29" s="23">
        <f t="shared" si="3"/>
        <v>6.958713961645496</v>
      </c>
      <c r="L29" s="23">
        <f t="shared" si="4"/>
        <v>3.4668762264076802</v>
      </c>
      <c r="M29" s="6">
        <f t="shared" si="5"/>
        <v>193</v>
      </c>
      <c r="N29" s="24">
        <v>22</v>
      </c>
      <c r="O29" s="25">
        <v>193</v>
      </c>
      <c r="P29" s="26">
        <f t="shared" si="6"/>
        <v>34740</v>
      </c>
    </row>
    <row r="30" spans="1:16" ht="77.25" customHeight="1" x14ac:dyDescent="0.2">
      <c r="A30" s="42" t="s">
        <v>48</v>
      </c>
      <c r="B30" s="43" t="s">
        <v>77</v>
      </c>
      <c r="C30" s="42" t="s">
        <v>24</v>
      </c>
      <c r="D30" s="42">
        <v>180</v>
      </c>
      <c r="E30" s="20">
        <v>181.9</v>
      </c>
      <c r="F30" s="21">
        <v>178.5</v>
      </c>
      <c r="G30" s="21">
        <v>170</v>
      </c>
      <c r="H30" s="21"/>
      <c r="I30" s="20"/>
      <c r="J30" s="22">
        <f t="shared" si="2"/>
        <v>176.8</v>
      </c>
      <c r="K30" s="23">
        <f t="shared" si="3"/>
        <v>6.129437168288784</v>
      </c>
      <c r="L30" s="23">
        <f t="shared" si="4"/>
        <v>3.4668762264076829</v>
      </c>
      <c r="M30" s="6">
        <f t="shared" si="5"/>
        <v>170</v>
      </c>
      <c r="N30" s="24">
        <v>22</v>
      </c>
      <c r="O30" s="25">
        <v>170</v>
      </c>
      <c r="P30" s="26">
        <f t="shared" si="6"/>
        <v>30600</v>
      </c>
    </row>
    <row r="31" spans="1:16" ht="77.25" customHeight="1" x14ac:dyDescent="0.2">
      <c r="A31" s="42" t="s">
        <v>49</v>
      </c>
      <c r="B31" s="43" t="s">
        <v>78</v>
      </c>
      <c r="C31" s="42" t="s">
        <v>24</v>
      </c>
      <c r="D31" s="42">
        <v>180</v>
      </c>
      <c r="E31" s="20">
        <v>141.24</v>
      </c>
      <c r="F31" s="21">
        <v>138.6</v>
      </c>
      <c r="G31" s="21">
        <v>132</v>
      </c>
      <c r="H31" s="21"/>
      <c r="I31" s="20"/>
      <c r="J31" s="22">
        <f t="shared" si="2"/>
        <v>137.28</v>
      </c>
      <c r="K31" s="23">
        <f t="shared" si="3"/>
        <v>4.7593276836124687</v>
      </c>
      <c r="L31" s="23">
        <f t="shared" si="4"/>
        <v>3.4668762264076842</v>
      </c>
      <c r="M31" s="6">
        <f t="shared" si="5"/>
        <v>132</v>
      </c>
      <c r="N31" s="24">
        <v>22</v>
      </c>
      <c r="O31" s="25">
        <v>132</v>
      </c>
      <c r="P31" s="26">
        <f t="shared" si="6"/>
        <v>23760</v>
      </c>
    </row>
    <row r="32" spans="1:16" ht="77.25" customHeight="1" x14ac:dyDescent="0.2">
      <c r="A32" s="42" t="s">
        <v>50</v>
      </c>
      <c r="B32" s="43" t="s">
        <v>79</v>
      </c>
      <c r="C32" s="42" t="s">
        <v>24</v>
      </c>
      <c r="D32" s="42">
        <v>2</v>
      </c>
      <c r="E32" s="20">
        <v>240.75</v>
      </c>
      <c r="F32" s="21">
        <v>236.25</v>
      </c>
      <c r="G32" s="21">
        <v>225</v>
      </c>
      <c r="H32" s="21"/>
      <c r="I32" s="20"/>
      <c r="J32" s="22">
        <f t="shared" si="2"/>
        <v>234</v>
      </c>
      <c r="K32" s="23">
        <f t="shared" si="3"/>
        <v>8.1124903697939761</v>
      </c>
      <c r="L32" s="23">
        <f t="shared" si="4"/>
        <v>3.466876226407682</v>
      </c>
      <c r="M32" s="6">
        <f t="shared" si="5"/>
        <v>225</v>
      </c>
      <c r="N32" s="24">
        <v>22</v>
      </c>
      <c r="O32" s="25">
        <v>225</v>
      </c>
      <c r="P32" s="26">
        <f t="shared" si="6"/>
        <v>450</v>
      </c>
    </row>
    <row r="33" spans="1:16" ht="77.25" customHeight="1" x14ac:dyDescent="0.2">
      <c r="A33" s="42" t="s">
        <v>51</v>
      </c>
      <c r="B33" s="43" t="s">
        <v>80</v>
      </c>
      <c r="C33" s="42" t="s">
        <v>24</v>
      </c>
      <c r="D33" s="42">
        <v>2</v>
      </c>
      <c r="E33" s="20">
        <v>174.41</v>
      </c>
      <c r="F33" s="21">
        <v>171.15</v>
      </c>
      <c r="G33" s="21">
        <v>163</v>
      </c>
      <c r="H33" s="21"/>
      <c r="I33" s="20"/>
      <c r="J33" s="22">
        <f t="shared" si="2"/>
        <v>169.52</v>
      </c>
      <c r="K33" s="23">
        <f t="shared" si="3"/>
        <v>5.8770485790063018</v>
      </c>
      <c r="L33" s="23">
        <f t="shared" si="4"/>
        <v>3.4668762264076816</v>
      </c>
      <c r="M33" s="6">
        <f t="shared" si="5"/>
        <v>163</v>
      </c>
      <c r="N33" s="24">
        <v>22</v>
      </c>
      <c r="O33" s="25">
        <v>163</v>
      </c>
      <c r="P33" s="26">
        <f t="shared" si="6"/>
        <v>326</v>
      </c>
    </row>
    <row r="34" spans="1:16" ht="77.25" customHeight="1" x14ac:dyDescent="0.2">
      <c r="A34" s="42" t="s">
        <v>52</v>
      </c>
      <c r="B34" s="43" t="s">
        <v>81</v>
      </c>
      <c r="C34" s="42" t="s">
        <v>24</v>
      </c>
      <c r="D34" s="42">
        <v>2</v>
      </c>
      <c r="E34" s="20">
        <v>622.74</v>
      </c>
      <c r="F34" s="21">
        <v>611.1</v>
      </c>
      <c r="G34" s="21">
        <v>582</v>
      </c>
      <c r="H34" s="21"/>
      <c r="I34" s="20"/>
      <c r="J34" s="22">
        <f t="shared" si="2"/>
        <v>605.28</v>
      </c>
      <c r="K34" s="23">
        <f t="shared" si="3"/>
        <v>20.984308423200424</v>
      </c>
      <c r="L34" s="23">
        <f t="shared" si="4"/>
        <v>3.4668762264076838</v>
      </c>
      <c r="M34" s="6">
        <f t="shared" si="5"/>
        <v>582</v>
      </c>
      <c r="N34" s="24">
        <v>22</v>
      </c>
      <c r="O34" s="25">
        <v>582</v>
      </c>
      <c r="P34" s="26">
        <f t="shared" si="6"/>
        <v>1164</v>
      </c>
    </row>
    <row r="35" spans="1:16" ht="77.25" customHeight="1" x14ac:dyDescent="0.2">
      <c r="A35" s="42" t="s">
        <v>53</v>
      </c>
      <c r="B35" s="43" t="s">
        <v>82</v>
      </c>
      <c r="C35" s="42" t="s">
        <v>24</v>
      </c>
      <c r="D35" s="42">
        <v>2</v>
      </c>
      <c r="E35" s="20">
        <v>743.65</v>
      </c>
      <c r="F35" s="21">
        <v>729.75</v>
      </c>
      <c r="G35" s="21">
        <v>695</v>
      </c>
      <c r="H35" s="21"/>
      <c r="I35" s="20"/>
      <c r="J35" s="22">
        <f t="shared" si="2"/>
        <v>722.8</v>
      </c>
      <c r="K35" s="23">
        <f t="shared" si="3"/>
        <v>25.058581364474716</v>
      </c>
      <c r="L35" s="23">
        <f t="shared" si="4"/>
        <v>3.4668762264076807</v>
      </c>
      <c r="M35" s="6">
        <f t="shared" si="5"/>
        <v>695</v>
      </c>
      <c r="N35" s="24">
        <v>22</v>
      </c>
      <c r="O35" s="25">
        <v>695</v>
      </c>
      <c r="P35" s="26">
        <f t="shared" si="6"/>
        <v>1390</v>
      </c>
    </row>
    <row r="36" spans="1:16" ht="77.25" customHeight="1" x14ac:dyDescent="0.2">
      <c r="A36" s="42" t="s">
        <v>54</v>
      </c>
      <c r="B36" s="43" t="s">
        <v>83</v>
      </c>
      <c r="C36" s="42" t="s">
        <v>24</v>
      </c>
      <c r="D36" s="42">
        <v>2</v>
      </c>
      <c r="E36" s="20">
        <v>347.75</v>
      </c>
      <c r="F36" s="21">
        <v>341.25</v>
      </c>
      <c r="G36" s="21">
        <v>325</v>
      </c>
      <c r="H36" s="21"/>
      <c r="I36" s="20"/>
      <c r="J36" s="22">
        <f t="shared" si="2"/>
        <v>338</v>
      </c>
      <c r="K36" s="23">
        <f t="shared" si="3"/>
        <v>11.718041645257966</v>
      </c>
      <c r="L36" s="23">
        <f t="shared" si="4"/>
        <v>3.466876226407682</v>
      </c>
      <c r="M36" s="6">
        <f t="shared" si="5"/>
        <v>325</v>
      </c>
      <c r="N36" s="24">
        <v>22</v>
      </c>
      <c r="O36" s="25">
        <v>325</v>
      </c>
      <c r="P36" s="26">
        <f t="shared" si="6"/>
        <v>650</v>
      </c>
    </row>
    <row r="37" spans="1:16" ht="77.25" customHeight="1" x14ac:dyDescent="0.2">
      <c r="A37" s="42" t="s">
        <v>55</v>
      </c>
      <c r="B37" s="43" t="s">
        <v>84</v>
      </c>
      <c r="C37" s="42" t="s">
        <v>24</v>
      </c>
      <c r="D37" s="42">
        <v>2</v>
      </c>
      <c r="E37" s="20">
        <v>340.26</v>
      </c>
      <c r="F37" s="21">
        <v>333.9</v>
      </c>
      <c r="G37" s="21">
        <v>318</v>
      </c>
      <c r="H37" s="21"/>
      <c r="I37" s="20"/>
      <c r="J37" s="22">
        <f t="shared" si="2"/>
        <v>330.72</v>
      </c>
      <c r="K37" s="23">
        <f t="shared" si="3"/>
        <v>11.46565305597548</v>
      </c>
      <c r="L37" s="23">
        <f t="shared" si="4"/>
        <v>3.4668762264076802</v>
      </c>
      <c r="M37" s="6">
        <f t="shared" si="5"/>
        <v>318</v>
      </c>
      <c r="N37" s="24">
        <v>22</v>
      </c>
      <c r="O37" s="25">
        <v>318</v>
      </c>
      <c r="P37" s="26">
        <f t="shared" si="6"/>
        <v>636</v>
      </c>
    </row>
    <row r="38" spans="1:16" ht="77.25" customHeight="1" x14ac:dyDescent="0.2">
      <c r="A38" s="42">
        <v>28</v>
      </c>
      <c r="B38" s="43" t="s">
        <v>85</v>
      </c>
      <c r="C38" s="42" t="s">
        <v>24</v>
      </c>
      <c r="D38" s="42">
        <v>2</v>
      </c>
      <c r="E38" s="20">
        <v>546.77</v>
      </c>
      <c r="F38" s="21">
        <v>536.54999999999995</v>
      </c>
      <c r="G38" s="21">
        <v>511</v>
      </c>
      <c r="H38" s="21"/>
      <c r="I38" s="20"/>
      <c r="J38" s="22">
        <f t="shared" si="2"/>
        <v>531.44000000000005</v>
      </c>
      <c r="K38" s="23">
        <f t="shared" si="3"/>
        <v>18.42436701762097</v>
      </c>
      <c r="L38" s="23">
        <f t="shared" si="4"/>
        <v>3.4668762264076789</v>
      </c>
      <c r="M38" s="6">
        <f t="shared" si="5"/>
        <v>511</v>
      </c>
      <c r="N38" s="24">
        <v>22</v>
      </c>
      <c r="O38" s="25">
        <v>511</v>
      </c>
      <c r="P38" s="26">
        <f t="shared" si="6"/>
        <v>1022</v>
      </c>
    </row>
    <row r="39" spans="1:16" x14ac:dyDescent="0.2">
      <c r="A39" s="55" t="s">
        <v>63</v>
      </c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6"/>
      <c r="P39" s="27">
        <f>SUMIF(P11:P38,"&gt;0")</f>
        <v>141834</v>
      </c>
    </row>
    <row r="40" spans="1:16" ht="30" customHeight="1" x14ac:dyDescent="0.2">
      <c r="A40" s="45" t="s">
        <v>6</v>
      </c>
      <c r="B40" s="45"/>
      <c r="C40" s="45"/>
      <c r="D40" s="45"/>
      <c r="E40" s="45"/>
      <c r="F40" s="45"/>
      <c r="G40" s="45"/>
      <c r="H40" s="45"/>
      <c r="I40" s="45"/>
      <c r="J40" s="28">
        <f>P39</f>
        <v>141834</v>
      </c>
      <c r="K40" s="29" t="s">
        <v>9</v>
      </c>
      <c r="L40" s="29"/>
      <c r="M40" s="29"/>
      <c r="N40" s="29"/>
      <c r="O40" s="29"/>
      <c r="P40" s="30"/>
    </row>
    <row r="41" spans="1:16" ht="22.5" customHeight="1" x14ac:dyDescent="0.2">
      <c r="A41" s="46" t="s">
        <v>13</v>
      </c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</row>
    <row r="42" spans="1:16" ht="36" customHeight="1" x14ac:dyDescent="0.2">
      <c r="A42" s="46" t="s">
        <v>19</v>
      </c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</row>
    <row r="43" spans="1:16" ht="15" customHeight="1" x14ac:dyDescent="0.2">
      <c r="A43" s="46"/>
      <c r="B43" s="46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31"/>
    </row>
    <row r="44" spans="1:16" x14ac:dyDescent="0.2">
      <c r="A44" s="53" t="s">
        <v>62</v>
      </c>
      <c r="B44" s="53"/>
      <c r="C44" s="54"/>
      <c r="D44" s="54"/>
      <c r="E44" s="54"/>
      <c r="F44" s="54"/>
      <c r="G44" s="54"/>
      <c r="H44" s="54"/>
      <c r="I44" s="54"/>
      <c r="J44" s="54"/>
      <c r="K44" s="32"/>
      <c r="L44" s="32"/>
      <c r="M44" s="32"/>
      <c r="N44" s="32"/>
      <c r="O44" s="32"/>
      <c r="P44" s="33"/>
    </row>
    <row r="45" spans="1:16" x14ac:dyDescent="0.2">
      <c r="A45" s="50" t="s">
        <v>16</v>
      </c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33"/>
    </row>
    <row r="46" spans="1:16" ht="15" customHeight="1" x14ac:dyDescent="0.2">
      <c r="A46" s="44" t="s">
        <v>17</v>
      </c>
      <c r="B46" s="44"/>
      <c r="C46" s="44"/>
      <c r="D46" s="44"/>
      <c r="E46" s="44"/>
      <c r="F46" s="44"/>
      <c r="G46" s="44"/>
      <c r="H46" s="44"/>
      <c r="I46" s="44"/>
      <c r="J46" s="34"/>
      <c r="K46" s="32"/>
      <c r="L46" s="32"/>
      <c r="M46" s="32"/>
      <c r="N46" s="32"/>
      <c r="O46" s="32"/>
      <c r="P46" s="33"/>
    </row>
    <row r="47" spans="1:16" x14ac:dyDescent="0.2">
      <c r="J47" s="36"/>
    </row>
    <row r="52" ht="42" customHeight="1" x14ac:dyDescent="0.2"/>
    <row r="53" ht="15" customHeight="1" x14ac:dyDescent="0.2"/>
    <row r="54" ht="36.75" customHeight="1" x14ac:dyDescent="0.2"/>
    <row r="61" ht="35.25" customHeight="1" x14ac:dyDescent="0.2"/>
  </sheetData>
  <sheetProtection deleteColumns="0"/>
  <mergeCells count="24">
    <mergeCell ref="A1:P1"/>
    <mergeCell ref="A3:P3"/>
    <mergeCell ref="M8:M9"/>
    <mergeCell ref="A43:O43"/>
    <mergeCell ref="A4:P4"/>
    <mergeCell ref="A6:B6"/>
    <mergeCell ref="C6:P6"/>
    <mergeCell ref="A7:P7"/>
    <mergeCell ref="A46:I46"/>
    <mergeCell ref="A40:I40"/>
    <mergeCell ref="A41:P41"/>
    <mergeCell ref="A42:P42"/>
    <mergeCell ref="J8:L8"/>
    <mergeCell ref="A45:O45"/>
    <mergeCell ref="P8:P9"/>
    <mergeCell ref="A44:J44"/>
    <mergeCell ref="A39:O39"/>
    <mergeCell ref="O8:O9"/>
    <mergeCell ref="N8:N9"/>
    <mergeCell ref="A8:A9"/>
    <mergeCell ref="B8:B9"/>
    <mergeCell ref="C8:C9"/>
    <mergeCell ref="D8:D9"/>
    <mergeCell ref="E8:I8"/>
  </mergeCells>
  <pageMargins left="0.7" right="0.7" top="0.75" bottom="0.75" header="0.3" footer="0.3"/>
  <pageSetup paperSize="9" scale="6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2026-06-09T11:47:11Z</dcterms:modified>
</cp:coreProperties>
</file>