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213051DB-05C0-4714-907F-B26CDD19656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Лист1" sheetId="1" r:id="rId1"/>
  </sheets>
  <definedNames>
    <definedName name="_xlnm._FilterDatabase" localSheetId="0" hidden="1">Лист1!$A$9:$M$19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9" i="1" l="1"/>
  <c r="S19" i="1"/>
  <c r="R19" i="1"/>
  <c r="Q11" i="1"/>
  <c r="Q12" i="1"/>
  <c r="Q13" i="1"/>
  <c r="Q14" i="1"/>
  <c r="Q15" i="1"/>
  <c r="Q16" i="1"/>
  <c r="Q17" i="1"/>
  <c r="Q18" i="1"/>
  <c r="F10" i="1" l="1"/>
  <c r="J10" i="1" s="1"/>
  <c r="M10" i="1" s="1"/>
  <c r="K10" i="1"/>
  <c r="Q10" i="1"/>
  <c r="R10" i="1"/>
  <c r="S10" i="1"/>
  <c r="T10" i="1"/>
  <c r="F11" i="1"/>
  <c r="J11" i="1" s="1"/>
  <c r="L11" i="1" s="1"/>
  <c r="K11" i="1"/>
  <c r="R11" i="1"/>
  <c r="S11" i="1"/>
  <c r="T11" i="1"/>
  <c r="F12" i="1"/>
  <c r="J12" i="1" s="1"/>
  <c r="M12" i="1" s="1"/>
  <c r="K12" i="1"/>
  <c r="R12" i="1"/>
  <c r="S12" i="1"/>
  <c r="T12" i="1"/>
  <c r="F13" i="1"/>
  <c r="J13" i="1" s="1"/>
  <c r="M13" i="1" s="1"/>
  <c r="K13" i="1"/>
  <c r="R13" i="1"/>
  <c r="S13" i="1"/>
  <c r="T13" i="1"/>
  <c r="F14" i="1"/>
  <c r="J14" i="1" s="1"/>
  <c r="M14" i="1" s="1"/>
  <c r="K14" i="1"/>
  <c r="R14" i="1"/>
  <c r="S14" i="1"/>
  <c r="T14" i="1"/>
  <c r="F15" i="1"/>
  <c r="J15" i="1" s="1"/>
  <c r="M15" i="1" s="1"/>
  <c r="K15" i="1"/>
  <c r="R15" i="1"/>
  <c r="S15" i="1"/>
  <c r="T15" i="1"/>
  <c r="F16" i="1"/>
  <c r="J16" i="1" s="1"/>
  <c r="M16" i="1" s="1"/>
  <c r="K16" i="1"/>
  <c r="R16" i="1"/>
  <c r="S16" i="1"/>
  <c r="T16" i="1"/>
  <c r="F17" i="1"/>
  <c r="J17" i="1" s="1"/>
  <c r="M17" i="1" s="1"/>
  <c r="K17" i="1"/>
  <c r="R17" i="1"/>
  <c r="S17" i="1"/>
  <c r="T17" i="1"/>
  <c r="F18" i="1"/>
  <c r="J18" i="1" s="1"/>
  <c r="M18" i="1" s="1"/>
  <c r="K18" i="1"/>
  <c r="R18" i="1"/>
  <c r="S18" i="1"/>
  <c r="T18" i="1"/>
  <c r="Q19" i="1" l="1"/>
  <c r="L17" i="1"/>
  <c r="L15" i="1"/>
  <c r="L12" i="1"/>
  <c r="L18" i="1"/>
  <c r="L16" i="1"/>
  <c r="L14" i="1"/>
  <c r="L10" i="1"/>
  <c r="L13" i="1"/>
  <c r="M11" i="1"/>
  <c r="M19" i="1" s="1"/>
</calcChain>
</file>

<file path=xl/sharedStrings.xml><?xml version="1.0" encoding="utf-8"?>
<sst xmlns="http://schemas.openxmlformats.org/spreadsheetml/2006/main" count="70" uniqueCount="47">
  <si>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</si>
  <si>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</si>
  <si>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</si>
  <si>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</si>
  <si>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</si>
  <si>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</si>
  <si>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</si>
  <si>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</si>
  <si>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</si>
  <si>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</si>
  <si>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</si>
  <si>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</si>
  <si>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</si>
  <si>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</si>
  <si>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</si>
  <si>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</si>
  <si>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15=7*14</t>
  </si>
  <si>
    <t>Средн. Арифм</t>
  </si>
  <si>
    <t>Приложение №2</t>
  </si>
  <si>
    <t>10=           /9</t>
  </si>
  <si>
    <t>13=7*10</t>
  </si>
  <si>
    <t xml:space="preserve">v - кол-во (объем) закупаемого товара (работы, услуги), ед. 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</si>
  <si>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</si>
  <si>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</si>
  <si>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</si>
  <si>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отсутствует</t>
  </si>
  <si>
    <t>НМЦК составил:</t>
  </si>
  <si>
    <t xml:space="preserve">ИЦИ №1
</t>
  </si>
  <si>
    <t xml:space="preserve">ИЦИ №2
</t>
  </si>
  <si>
    <t xml:space="preserve">ИЦИ №3
</t>
  </si>
  <si>
    <t>Итого цена , руб. (7*16)</t>
  </si>
  <si>
    <t>шт</t>
  </si>
  <si>
    <t>Предельная цена за ед.руб.
№ 678 по Приложению №2 к ППр СПб №489</t>
  </si>
  <si>
    <t xml:space="preserve">Салфетки хозяйственные </t>
  </si>
  <si>
    <t>пара</t>
  </si>
  <si>
    <t>упак.</t>
  </si>
  <si>
    <t xml:space="preserve">Мешок полимерный </t>
  </si>
  <si>
    <t xml:space="preserve">Держатель для МОП </t>
  </si>
  <si>
    <t xml:space="preserve">Перчатки резиновые </t>
  </si>
  <si>
    <t>Тряпка для очистки поверхностей тип 1</t>
  </si>
  <si>
    <t>Тряпка для очистки поверхностей тип 2</t>
  </si>
  <si>
    <t xml:space="preserve">Дезинфицирующее средство (антисептик) </t>
  </si>
  <si>
    <t xml:space="preserve">Мыло жидкое </t>
  </si>
  <si>
    <t xml:space="preserve">Салфетки бумажные </t>
  </si>
  <si>
    <t>рулон</t>
  </si>
  <si>
    <r>
      <t xml:space="preserve">Обоснование и расчет начальной (максимальной) цены контракта
</t>
    </r>
    <r>
      <rPr>
        <sz val="12"/>
        <color theme="1"/>
        <rFont val="Times New Roman"/>
        <family val="1"/>
        <charset val="204"/>
      </rPr>
      <t>на поставку хозяйственных товаров для Государственного бюджетного общеобразовательного учреждения средняя общеобразовательная школа № 531 Красногвардейского района Санкт-Петербурга, для нужд Санкт-Петербурга в 2026 году.</t>
    </r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</si>
  <si>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2"/>
        <color theme="1"/>
        <rFont val="Times New Roman"/>
        <family val="1"/>
        <charset val="204"/>
      </rPr>
      <t xml:space="preserve">
Заказчиком был направлен запрос от 12.05.2026г № 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№61 от 08.06.2026г,(ИЦИ № 1),  № 62 от 08.06.2026г  (ИЦИ № 2),  №63  от 10.06.2026г  (ИЦИ № 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</si>
</sst>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70C0"/>
      <name val="Calibri"/>
      <family val="2"/>
      <scheme val="minor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1" fillId="0" borderId="0"/>
    <xf numFmtId="0" fontId="19" fillId="2" borderId="0">
      <alignment horizontal="left" vertical="center"/>
    </xf>
    <xf numFmtId="0" fontId="20" fillId="2" borderId="0">
      <alignment horizontal="right" vertical="center"/>
    </xf>
    <xf numFmtId="0" fontId="21" fillId="2" borderId="0">
      <alignment horizontal="right" vertical="center"/>
    </xf>
  </cellStyleXfs>
  <cellXfs count="4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4" fontId="0" fillId="0" borderId="0" xfId="0" applyNumberFormat="1"/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2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2" fillId="0" borderId="6" xfId="0" applyFont="1" applyBorder="1"/>
    <xf numFmtId="0" fontId="12" fillId="0" borderId="0" xfId="0" applyFont="1"/>
    <xf numFmtId="4" fontId="10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left" vertical="center" wrapText="1" readingOrder="1"/>
    </xf>
    <xf numFmtId="0" fontId="17" fillId="0" borderId="1" xfId="0" applyFont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/>
    </xf>
    <xf numFmtId="4" fontId="18" fillId="2" borderId="1" xfId="3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9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wrapText="1"/>
    </xf>
    <xf numFmtId="2" fontId="23" fillId="0" borderId="1" xfId="2" applyNumberFormat="1" applyFont="1" applyBorder="1" applyAlignment="1">
      <alignment horizontal="center" vertical="center" wrapText="1"/>
    </xf>
  </cellXfs>
  <cellStyles count="6">
    <cellStyle name="S17" xfId="5" xr:uid="{00000000-0005-0000-0000-000000000000}"/>
    <cellStyle name="S20" xfId="4" xr:uid="{00000000-0005-0000-0000-000001000000}"/>
    <cellStyle name="S23" xfId="3" xr:uid="{00000000-0005-0000-0000-000002000000}"/>
    <cellStyle name="Обычный" xfId="0" builtinId="0"/>
    <cellStyle name="Обычный 2" xfId="1" xr:uid="{00000000-0005-0000-0000-000001000000}"/>
    <cellStyle name="Обычный 3" xfId="2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6</xdr:row>
      <xdr:rowOff>76200</xdr:rowOff>
    </xdr:from>
    <xdr:to>
      <xdr:col>12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7</xdr:row>
      <xdr:rowOff>542925</xdr:rowOff>
    </xdr:from>
    <xdr:to>
      <xdr:col>12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7</xdr:row>
      <xdr:rowOff>847725</xdr:rowOff>
    </xdr:from>
    <xdr:to>
      <xdr:col>11</xdr:col>
      <xdr:colOff>529737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7</xdr:row>
      <xdr:rowOff>752475</xdr:rowOff>
    </xdr:from>
    <xdr:to>
      <xdr:col>10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8</xdr:row>
      <xdr:rowOff>95249</xdr:rowOff>
    </xdr:from>
    <xdr:to>
      <xdr:col>9</xdr:col>
      <xdr:colOff>571500</xdr:colOff>
      <xdr:row>8</xdr:row>
      <xdr:rowOff>333374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18</xdr:row>
      <xdr:rowOff>19050</xdr:rowOff>
    </xdr:from>
    <xdr:to>
      <xdr:col>11</xdr:col>
      <xdr:colOff>540589</xdr:colOff>
      <xdr:row>18</xdr:row>
      <xdr:rowOff>285750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753350" y="7858125"/>
          <a:ext cx="1112089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25"/>
  <sheetViews>
    <sheetView tabSelected="1" topLeftCell="A8" workbookViewId="0">
      <selection activeCell="Q19" sqref="Q19"/>
    </sheetView>
  </sheetViews>
  <sheetFormatPr defaultRowHeight="15" x14ac:dyDescent="0.25"/>
  <cols>
    <col min="1" max="1" width="5.85546875" customWidth="1"/>
    <col min="2" max="2" width="22.140625" customWidth="1"/>
    <col min="3" max="3" width="10.7109375" customWidth="1"/>
    <col min="4" max="5" width="10.140625" bestFit="1" customWidth="1"/>
    <col min="6" max="6" width="11.85546875" customWidth="1"/>
    <col min="7" max="7" width="9.28515625" bestFit="1" customWidth="1"/>
    <col min="9" max="9" width="9.7109375" customWidth="1"/>
    <col min="10" max="10" width="13.5703125" customWidth="1"/>
    <col min="11" max="11" width="12.28515625" customWidth="1"/>
    <col min="12" max="12" width="11.5703125" customWidth="1"/>
    <col min="13" max="13" width="15.7109375" customWidth="1"/>
    <col min="14" max="14" width="11" customWidth="1"/>
    <col min="15" max="15" width="10.42578125" customWidth="1"/>
    <col min="16" max="16" width="12.85546875" customWidth="1"/>
    <col min="17" max="17" width="16" customWidth="1"/>
    <col min="18" max="18" width="11.7109375" customWidth="1"/>
    <col min="19" max="19" width="14" customWidth="1"/>
    <col min="20" max="20" width="12.5703125" customWidth="1"/>
  </cols>
  <sheetData>
    <row r="2" spans="1:20" ht="14.25" customHeight="1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0" ht="48.75" customHeight="1" x14ac:dyDescent="0.25">
      <c r="A3" s="34" t="s">
        <v>45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ht="114.75" hidden="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0" ht="74.25" customHeight="1" x14ac:dyDescent="0.25">
      <c r="A5" s="36" t="s">
        <v>46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1:20" s="8" customFormat="1" ht="38.25" customHeight="1" x14ac:dyDescent="0.25">
      <c r="A6" s="40" t="s">
        <v>24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0" ht="36" customHeight="1" x14ac:dyDescent="0.25">
      <c r="A7" s="30" t="s">
        <v>0</v>
      </c>
      <c r="B7" s="30" t="s">
        <v>1</v>
      </c>
      <c r="C7" s="30" t="s">
        <v>2</v>
      </c>
      <c r="D7" s="30"/>
      <c r="E7" s="30"/>
      <c r="F7" s="30"/>
      <c r="G7" s="30" t="s">
        <v>21</v>
      </c>
      <c r="H7" s="31" t="s">
        <v>13</v>
      </c>
      <c r="I7" s="30" t="s">
        <v>6</v>
      </c>
      <c r="J7" s="30" t="s">
        <v>7</v>
      </c>
      <c r="K7" s="30"/>
      <c r="L7" s="30"/>
      <c r="M7" s="2" t="s">
        <v>12</v>
      </c>
      <c r="N7" s="31" t="s">
        <v>32</v>
      </c>
      <c r="O7" s="31" t="s">
        <v>22</v>
      </c>
      <c r="P7" s="31" t="s">
        <v>15</v>
      </c>
      <c r="Q7" s="31" t="s">
        <v>30</v>
      </c>
      <c r="R7" s="37" t="s">
        <v>3</v>
      </c>
      <c r="S7" s="37" t="s">
        <v>4</v>
      </c>
      <c r="T7" s="37" t="s">
        <v>5</v>
      </c>
    </row>
    <row r="8" spans="1:20" ht="106.5" customHeight="1" x14ac:dyDescent="0.25">
      <c r="A8" s="30"/>
      <c r="B8" s="30"/>
      <c r="C8" s="9" t="s">
        <v>27</v>
      </c>
      <c r="D8" s="9" t="s">
        <v>28</v>
      </c>
      <c r="E8" s="9" t="s">
        <v>29</v>
      </c>
      <c r="F8" s="3"/>
      <c r="G8" s="30"/>
      <c r="H8" s="32"/>
      <c r="I8" s="30"/>
      <c r="J8" s="3" t="s">
        <v>8</v>
      </c>
      <c r="K8" s="4" t="s">
        <v>9</v>
      </c>
      <c r="L8" s="4" t="s">
        <v>10</v>
      </c>
      <c r="M8" s="3" t="s">
        <v>17</v>
      </c>
      <c r="N8" s="32"/>
      <c r="O8" s="32"/>
      <c r="P8" s="32"/>
      <c r="Q8" s="32"/>
      <c r="R8" s="38"/>
      <c r="S8" s="38"/>
      <c r="T8" s="38"/>
    </row>
    <row r="9" spans="1:20" ht="30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1" t="s">
        <v>11</v>
      </c>
      <c r="G9" s="6">
        <v>7</v>
      </c>
      <c r="H9" s="6">
        <v>8</v>
      </c>
      <c r="I9" s="1" t="s">
        <v>14</v>
      </c>
      <c r="J9" s="1" t="s">
        <v>19</v>
      </c>
      <c r="K9" s="1">
        <v>11</v>
      </c>
      <c r="L9" s="1">
        <v>12</v>
      </c>
      <c r="M9" s="1" t="s">
        <v>20</v>
      </c>
      <c r="N9" s="1">
        <v>14</v>
      </c>
      <c r="O9" s="1" t="s">
        <v>16</v>
      </c>
      <c r="P9" s="1">
        <v>16</v>
      </c>
      <c r="Q9" s="1" t="s">
        <v>23</v>
      </c>
      <c r="R9" s="7"/>
      <c r="S9" s="7"/>
      <c r="T9" s="7"/>
    </row>
    <row r="10" spans="1:20" x14ac:dyDescent="0.25">
      <c r="A10" s="6">
        <v>1</v>
      </c>
      <c r="B10" s="20" t="s">
        <v>36</v>
      </c>
      <c r="C10" s="26">
        <v>75</v>
      </c>
      <c r="D10" s="26">
        <v>85</v>
      </c>
      <c r="E10" s="26">
        <v>89</v>
      </c>
      <c r="F10" s="25">
        <f t="shared" ref="F10:F18" si="0">C10+D10+E10</f>
        <v>249</v>
      </c>
      <c r="G10" s="23">
        <v>22</v>
      </c>
      <c r="H10" s="23" t="s">
        <v>44</v>
      </c>
      <c r="I10" s="27">
        <v>3</v>
      </c>
      <c r="J10" s="22">
        <f t="shared" ref="J10:J18" si="1">ROUND(F10/I10,2)</f>
        <v>83</v>
      </c>
      <c r="K10" s="22">
        <f t="shared" ref="K10:K18" si="2">STDEV(C10:E10)</f>
        <v>7.2111025509279782</v>
      </c>
      <c r="L10" s="24">
        <f t="shared" ref="L10:L18" si="3">K10/J10</f>
        <v>8.6880753625638296E-2</v>
      </c>
      <c r="M10" s="22">
        <f t="shared" ref="M10:M18" si="4">G10*J10</f>
        <v>1826</v>
      </c>
      <c r="N10" s="22" t="s">
        <v>25</v>
      </c>
      <c r="O10" s="22" t="s">
        <v>25</v>
      </c>
      <c r="P10" s="26">
        <v>75</v>
      </c>
      <c r="Q10" s="22">
        <f t="shared" ref="Q10:Q18" si="5">G10*P10</f>
        <v>1650</v>
      </c>
      <c r="R10" s="28">
        <f t="shared" ref="R10:R18" si="6">(C10*G10)</f>
        <v>1650</v>
      </c>
      <c r="S10" s="28">
        <f t="shared" ref="S10:S18" si="7">(D10*G10)</f>
        <v>1870</v>
      </c>
      <c r="T10" s="28">
        <f t="shared" ref="T10:T18" si="8">(E10*G10)</f>
        <v>1958</v>
      </c>
    </row>
    <row r="11" spans="1:20" x14ac:dyDescent="0.25">
      <c r="A11" s="6">
        <v>2</v>
      </c>
      <c r="B11" s="20" t="s">
        <v>37</v>
      </c>
      <c r="C11" s="26">
        <v>755</v>
      </c>
      <c r="D11" s="26">
        <v>765</v>
      </c>
      <c r="E11" s="26">
        <v>780</v>
      </c>
      <c r="F11" s="25">
        <f t="shared" si="0"/>
        <v>2300</v>
      </c>
      <c r="G11" s="23">
        <v>10</v>
      </c>
      <c r="H11" s="23" t="s">
        <v>31</v>
      </c>
      <c r="I11" s="27">
        <v>3</v>
      </c>
      <c r="J11" s="22">
        <f t="shared" si="1"/>
        <v>766.67</v>
      </c>
      <c r="K11" s="22">
        <f t="shared" si="2"/>
        <v>12.583057392117917</v>
      </c>
      <c r="L11" s="24">
        <f t="shared" si="3"/>
        <v>1.6412612195752956E-2</v>
      </c>
      <c r="M11" s="22">
        <f t="shared" si="4"/>
        <v>7666.7</v>
      </c>
      <c r="N11" s="22" t="s">
        <v>25</v>
      </c>
      <c r="O11" s="22" t="s">
        <v>25</v>
      </c>
      <c r="P11" s="26">
        <v>755</v>
      </c>
      <c r="Q11" s="22">
        <f t="shared" si="5"/>
        <v>7550</v>
      </c>
      <c r="R11" s="28">
        <f t="shared" si="6"/>
        <v>7550</v>
      </c>
      <c r="S11" s="28">
        <f t="shared" si="7"/>
        <v>7650</v>
      </c>
      <c r="T11" s="28">
        <f t="shared" si="8"/>
        <v>7800</v>
      </c>
    </row>
    <row r="12" spans="1:20" ht="25.5" x14ac:dyDescent="0.25">
      <c r="A12" s="6">
        <v>3</v>
      </c>
      <c r="B12" s="20" t="s">
        <v>39</v>
      </c>
      <c r="C12" s="26">
        <v>380</v>
      </c>
      <c r="D12" s="26">
        <v>390</v>
      </c>
      <c r="E12" s="26">
        <v>400</v>
      </c>
      <c r="F12" s="25">
        <f t="shared" si="0"/>
        <v>1170</v>
      </c>
      <c r="G12" s="23">
        <v>10</v>
      </c>
      <c r="H12" s="23" t="s">
        <v>31</v>
      </c>
      <c r="I12" s="27">
        <v>3</v>
      </c>
      <c r="J12" s="22">
        <f t="shared" si="1"/>
        <v>390</v>
      </c>
      <c r="K12" s="22">
        <f t="shared" si="2"/>
        <v>10</v>
      </c>
      <c r="L12" s="24">
        <f t="shared" si="3"/>
        <v>2.564102564102564E-2</v>
      </c>
      <c r="M12" s="22">
        <f t="shared" si="4"/>
        <v>3900</v>
      </c>
      <c r="N12" s="22" t="s">
        <v>25</v>
      </c>
      <c r="O12" s="22" t="s">
        <v>25</v>
      </c>
      <c r="P12" s="26">
        <v>380</v>
      </c>
      <c r="Q12" s="22">
        <f t="shared" si="5"/>
        <v>3800</v>
      </c>
      <c r="R12" s="28">
        <f t="shared" si="6"/>
        <v>3800</v>
      </c>
      <c r="S12" s="28">
        <f t="shared" si="7"/>
        <v>3900</v>
      </c>
      <c r="T12" s="28">
        <f t="shared" si="8"/>
        <v>4000</v>
      </c>
    </row>
    <row r="13" spans="1:20" ht="25.5" x14ac:dyDescent="0.25">
      <c r="A13" s="6">
        <v>4</v>
      </c>
      <c r="B13" s="20" t="s">
        <v>40</v>
      </c>
      <c r="C13" s="26">
        <v>54</v>
      </c>
      <c r="D13" s="26">
        <v>60</v>
      </c>
      <c r="E13" s="26">
        <v>64</v>
      </c>
      <c r="F13" s="25">
        <f t="shared" si="0"/>
        <v>178</v>
      </c>
      <c r="G13" s="23">
        <v>20</v>
      </c>
      <c r="H13" s="23" t="s">
        <v>31</v>
      </c>
      <c r="I13" s="27">
        <v>3</v>
      </c>
      <c r="J13" s="22">
        <f t="shared" si="1"/>
        <v>59.33</v>
      </c>
      <c r="K13" s="22">
        <f t="shared" si="2"/>
        <v>5.0332229568471671</v>
      </c>
      <c r="L13" s="24">
        <f t="shared" si="3"/>
        <v>8.4834366371939446E-2</v>
      </c>
      <c r="M13" s="22">
        <f t="shared" si="4"/>
        <v>1186.5999999999999</v>
      </c>
      <c r="N13" s="22" t="s">
        <v>25</v>
      </c>
      <c r="O13" s="22" t="s">
        <v>25</v>
      </c>
      <c r="P13" s="26">
        <v>54</v>
      </c>
      <c r="Q13" s="22">
        <f t="shared" si="5"/>
        <v>1080</v>
      </c>
      <c r="R13" s="28">
        <f t="shared" si="6"/>
        <v>1080</v>
      </c>
      <c r="S13" s="28">
        <f t="shared" si="7"/>
        <v>1200</v>
      </c>
      <c r="T13" s="28">
        <f t="shared" si="8"/>
        <v>1280</v>
      </c>
    </row>
    <row r="14" spans="1:20" x14ac:dyDescent="0.25">
      <c r="A14" s="6">
        <v>5</v>
      </c>
      <c r="B14" s="20" t="s">
        <v>38</v>
      </c>
      <c r="C14" s="26">
        <v>78</v>
      </c>
      <c r="D14" s="26">
        <v>85</v>
      </c>
      <c r="E14" s="26">
        <v>89</v>
      </c>
      <c r="F14" s="25">
        <f t="shared" si="0"/>
        <v>252</v>
      </c>
      <c r="G14" s="23">
        <v>20</v>
      </c>
      <c r="H14" s="23" t="s">
        <v>34</v>
      </c>
      <c r="I14" s="27">
        <v>3</v>
      </c>
      <c r="J14" s="22">
        <f t="shared" si="1"/>
        <v>84</v>
      </c>
      <c r="K14" s="22">
        <f t="shared" si="2"/>
        <v>5.5677643628300215</v>
      </c>
      <c r="L14" s="24">
        <f t="shared" si="3"/>
        <v>6.6282909081309779E-2</v>
      </c>
      <c r="M14" s="22">
        <f t="shared" si="4"/>
        <v>1680</v>
      </c>
      <c r="N14" s="22" t="s">
        <v>25</v>
      </c>
      <c r="O14" s="22" t="s">
        <v>25</v>
      </c>
      <c r="P14" s="26">
        <v>78</v>
      </c>
      <c r="Q14" s="22">
        <f t="shared" si="5"/>
        <v>1560</v>
      </c>
      <c r="R14" s="28">
        <f t="shared" si="6"/>
        <v>1560</v>
      </c>
      <c r="S14" s="28">
        <f t="shared" si="7"/>
        <v>1700</v>
      </c>
      <c r="T14" s="28">
        <f t="shared" si="8"/>
        <v>1780</v>
      </c>
    </row>
    <row r="15" spans="1:20" ht="25.5" x14ac:dyDescent="0.25">
      <c r="A15" s="6">
        <v>6</v>
      </c>
      <c r="B15" s="21" t="s">
        <v>41</v>
      </c>
      <c r="C15" s="46">
        <v>1900</v>
      </c>
      <c r="D15" s="29">
        <v>1979</v>
      </c>
      <c r="E15" s="29">
        <v>1920</v>
      </c>
      <c r="F15" s="25">
        <f t="shared" si="0"/>
        <v>5799</v>
      </c>
      <c r="G15" s="23">
        <v>5</v>
      </c>
      <c r="H15" s="23" t="s">
        <v>31</v>
      </c>
      <c r="I15" s="27">
        <v>3</v>
      </c>
      <c r="J15" s="22">
        <f t="shared" si="1"/>
        <v>1933</v>
      </c>
      <c r="K15" s="22">
        <f t="shared" si="2"/>
        <v>41.073105555825698</v>
      </c>
      <c r="L15" s="24">
        <f t="shared" si="3"/>
        <v>2.1248373282889654E-2</v>
      </c>
      <c r="M15" s="22">
        <f t="shared" si="4"/>
        <v>9665</v>
      </c>
      <c r="N15" s="22" t="s">
        <v>25</v>
      </c>
      <c r="O15" s="22" t="s">
        <v>25</v>
      </c>
      <c r="P15" s="46">
        <v>1900</v>
      </c>
      <c r="Q15" s="22">
        <f t="shared" si="5"/>
        <v>9500</v>
      </c>
      <c r="R15" s="28">
        <f t="shared" si="6"/>
        <v>9500</v>
      </c>
      <c r="S15" s="28">
        <f t="shared" si="7"/>
        <v>9895</v>
      </c>
      <c r="T15" s="28">
        <f t="shared" si="8"/>
        <v>9600</v>
      </c>
    </row>
    <row r="16" spans="1:20" x14ac:dyDescent="0.25">
      <c r="A16" s="6">
        <v>7</v>
      </c>
      <c r="B16" s="21" t="s">
        <v>42</v>
      </c>
      <c r="C16" s="46">
        <v>752</v>
      </c>
      <c r="D16" s="29">
        <v>771</v>
      </c>
      <c r="E16" s="29">
        <v>760</v>
      </c>
      <c r="F16" s="25">
        <f t="shared" si="0"/>
        <v>2283</v>
      </c>
      <c r="G16" s="23">
        <v>5</v>
      </c>
      <c r="H16" s="23" t="s">
        <v>31</v>
      </c>
      <c r="I16" s="27">
        <v>3</v>
      </c>
      <c r="J16" s="22">
        <f t="shared" si="1"/>
        <v>761</v>
      </c>
      <c r="K16" s="22">
        <f t="shared" si="2"/>
        <v>9.5393920141694561</v>
      </c>
      <c r="L16" s="24">
        <f t="shared" si="3"/>
        <v>1.2535337732154345E-2</v>
      </c>
      <c r="M16" s="22">
        <f t="shared" si="4"/>
        <v>3805</v>
      </c>
      <c r="N16" s="22" t="s">
        <v>25</v>
      </c>
      <c r="O16" s="22" t="s">
        <v>25</v>
      </c>
      <c r="P16" s="46">
        <v>752</v>
      </c>
      <c r="Q16" s="22">
        <f t="shared" si="5"/>
        <v>3760</v>
      </c>
      <c r="R16" s="28">
        <f t="shared" si="6"/>
        <v>3760</v>
      </c>
      <c r="S16" s="28">
        <f t="shared" si="7"/>
        <v>3855</v>
      </c>
      <c r="T16" s="28">
        <f t="shared" si="8"/>
        <v>3800</v>
      </c>
    </row>
    <row r="17" spans="1:20" x14ac:dyDescent="0.25">
      <c r="A17" s="6">
        <v>8</v>
      </c>
      <c r="B17" s="21" t="s">
        <v>43</v>
      </c>
      <c r="C17" s="46">
        <v>1240</v>
      </c>
      <c r="D17" s="29">
        <v>1300</v>
      </c>
      <c r="E17" s="29">
        <v>1384</v>
      </c>
      <c r="F17" s="25">
        <f t="shared" si="0"/>
        <v>3924</v>
      </c>
      <c r="G17" s="23">
        <v>20</v>
      </c>
      <c r="H17" s="23" t="s">
        <v>35</v>
      </c>
      <c r="I17" s="27">
        <v>3</v>
      </c>
      <c r="J17" s="22">
        <f t="shared" si="1"/>
        <v>1308</v>
      </c>
      <c r="K17" s="22">
        <f t="shared" si="2"/>
        <v>72.332565280100496</v>
      </c>
      <c r="L17" s="24">
        <f t="shared" si="3"/>
        <v>5.5300126360933101E-2</v>
      </c>
      <c r="M17" s="22">
        <f t="shared" si="4"/>
        <v>26160</v>
      </c>
      <c r="N17" s="22" t="s">
        <v>25</v>
      </c>
      <c r="O17" s="22" t="s">
        <v>25</v>
      </c>
      <c r="P17" s="46">
        <v>1240</v>
      </c>
      <c r="Q17" s="22">
        <f t="shared" si="5"/>
        <v>24800</v>
      </c>
      <c r="R17" s="28">
        <f t="shared" si="6"/>
        <v>24800</v>
      </c>
      <c r="S17" s="28">
        <f t="shared" si="7"/>
        <v>26000</v>
      </c>
      <c r="T17" s="28">
        <f t="shared" si="8"/>
        <v>27680</v>
      </c>
    </row>
    <row r="18" spans="1:20" x14ac:dyDescent="0.25">
      <c r="A18" s="1">
        <v>9</v>
      </c>
      <c r="B18" s="21" t="s">
        <v>33</v>
      </c>
      <c r="C18" s="46">
        <v>335</v>
      </c>
      <c r="D18" s="29">
        <v>340</v>
      </c>
      <c r="E18" s="29">
        <v>342</v>
      </c>
      <c r="F18" s="25">
        <f t="shared" si="0"/>
        <v>1017</v>
      </c>
      <c r="G18" s="23">
        <v>20</v>
      </c>
      <c r="H18" s="23" t="s">
        <v>35</v>
      </c>
      <c r="I18" s="27">
        <v>3</v>
      </c>
      <c r="J18" s="22">
        <f t="shared" si="1"/>
        <v>339</v>
      </c>
      <c r="K18" s="22">
        <f t="shared" si="2"/>
        <v>3.6055512754639891</v>
      </c>
      <c r="L18" s="24">
        <f t="shared" si="3"/>
        <v>1.0635844470395249E-2</v>
      </c>
      <c r="M18" s="22">
        <f t="shared" si="4"/>
        <v>6780</v>
      </c>
      <c r="N18" s="22" t="s">
        <v>25</v>
      </c>
      <c r="O18" s="22" t="s">
        <v>25</v>
      </c>
      <c r="P18" s="46">
        <v>335</v>
      </c>
      <c r="Q18" s="22">
        <f t="shared" si="5"/>
        <v>6700</v>
      </c>
      <c r="R18" s="28">
        <f t="shared" si="6"/>
        <v>6700</v>
      </c>
      <c r="S18" s="28">
        <f t="shared" si="7"/>
        <v>6800</v>
      </c>
      <c r="T18" s="28">
        <f t="shared" si="8"/>
        <v>6840</v>
      </c>
    </row>
    <row r="19" spans="1:20" s="15" customFormat="1" ht="27.75" customHeight="1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5"/>
      <c r="L19" s="45"/>
      <c r="M19" s="16">
        <f>SUM(M10:M18)</f>
        <v>62669.3</v>
      </c>
      <c r="N19" s="17"/>
      <c r="O19" s="17" t="s">
        <v>25</v>
      </c>
      <c r="P19" s="16"/>
      <c r="Q19" s="18">
        <f>SUM(Q10:Q18)</f>
        <v>60400</v>
      </c>
      <c r="R19" s="19">
        <f>SUM(R10:R18)</f>
        <v>60400</v>
      </c>
      <c r="S19" s="19">
        <f>SUM(S10:S18)</f>
        <v>62870</v>
      </c>
      <c r="T19" s="19">
        <f>SUM(T10:T18)</f>
        <v>64738</v>
      </c>
    </row>
    <row r="20" spans="1:20" x14ac:dyDescent="0.25">
      <c r="E20" s="5"/>
    </row>
    <row r="21" spans="1:20" ht="10.5" customHeight="1" x14ac:dyDescent="0.25">
      <c r="B21" s="42"/>
      <c r="C21" s="43"/>
      <c r="D21" s="43"/>
      <c r="E21" s="43"/>
      <c r="F21" s="43"/>
      <c r="G21" s="43"/>
      <c r="H21" s="43"/>
      <c r="I21" s="43"/>
      <c r="J21" s="43"/>
      <c r="K21" s="43"/>
    </row>
    <row r="22" spans="1:20" hidden="1" x14ac:dyDescent="0.25"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20" hidden="1" x14ac:dyDescent="0.25">
      <c r="B23" s="43"/>
      <c r="C23" s="43"/>
      <c r="D23" s="43"/>
      <c r="E23" s="43"/>
      <c r="F23" s="43"/>
      <c r="G23" s="43"/>
      <c r="H23" s="43"/>
      <c r="I23" s="43"/>
      <c r="J23" s="43"/>
      <c r="K23" s="43"/>
    </row>
    <row r="24" spans="1:20" x14ac:dyDescent="0.25">
      <c r="B24" s="10" t="s">
        <v>26</v>
      </c>
      <c r="D24" s="11"/>
      <c r="M24" s="12"/>
      <c r="N24" s="13"/>
    </row>
    <row r="25" spans="1:20" x14ac:dyDescent="0.25">
      <c r="B25" s="14"/>
      <c r="C25" s="14"/>
      <c r="D25" s="10"/>
      <c r="E25" s="10"/>
      <c r="F25" s="10"/>
      <c r="G25" s="14"/>
      <c r="H25" s="14"/>
      <c r="I25" s="10"/>
      <c r="J25" s="10"/>
      <c r="K25" s="33"/>
      <c r="L25" s="33"/>
      <c r="M25" s="33"/>
      <c r="N25" s="33"/>
    </row>
  </sheetData>
  <mergeCells count="23">
    <mergeCell ref="K25:N25"/>
    <mergeCell ref="A3:T3"/>
    <mergeCell ref="A2:T2"/>
    <mergeCell ref="A4:T4"/>
    <mergeCell ref="T7:T8"/>
    <mergeCell ref="N7:N8"/>
    <mergeCell ref="O7:O8"/>
    <mergeCell ref="A5:T5"/>
    <mergeCell ref="A6:T6"/>
    <mergeCell ref="B21:K23"/>
    <mergeCell ref="P7:P8"/>
    <mergeCell ref="Q7:Q8"/>
    <mergeCell ref="R7:R8"/>
    <mergeCell ref="S7:S8"/>
    <mergeCell ref="A19:J19"/>
    <mergeCell ref="K19:L19"/>
    <mergeCell ref="J7:L7"/>
    <mergeCell ref="H7:H8"/>
    <mergeCell ref="A7:A8"/>
    <mergeCell ref="B7:B8"/>
    <mergeCell ref="C7:F7"/>
    <mergeCell ref="G7:G8"/>
    <mergeCell ref="I7:I8"/>
  </mergeCells>
  <pageMargins left="0.7" right="0.7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2026-06-10T13:52:04Z</dcterms:modified>
</cp:coreProperties>
</file>