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rb-gz1\Desktop\МАША\_ЗАКУПКИ\_2026\ЭА и ЗК\01) Оборудование для уличных мероприятий (СМП) 2026\Обоснование НМЦК Шатры, стеллажи, виндер 2026\"/>
    </mc:Choice>
  </mc:AlternateContent>
  <bookViews>
    <workbookView xWindow="120" yWindow="96" windowWidth="19020" windowHeight="11892" activeTab="1"/>
  </bookViews>
  <sheets>
    <sheet name="НМЦК-п.3.7.1" sheetId="8" r:id="rId1"/>
    <sheet name="Прилож.1 - п.3.7.1" sheetId="9" r:id="rId2"/>
    <sheet name="НМЦК-п.3.7.2" sheetId="18" state="hidden" r:id="rId3"/>
    <sheet name="Прилож.1 п.3.7.2" sheetId="19" state="hidden" r:id="rId4"/>
    <sheet name="НМЦК-п.3.7.3" sheetId="13" state="hidden" r:id="rId5"/>
    <sheet name="Прилож.1 п.3.7.3" sheetId="11" state="hidden" r:id="rId6"/>
    <sheet name="НМЦК-п.3.7.4" sheetId="15" state="hidden" r:id="rId7"/>
    <sheet name="Прилож.1 п.3.7.4" sheetId="17" state="hidden" r:id="rId8"/>
    <sheet name="НМЦ-ремонт" sheetId="10" state="hidden" r:id="rId9"/>
  </sheets>
  <calcPr calcId="162913" fullPrecision="0" calcOnSave="0"/>
</workbook>
</file>

<file path=xl/calcChain.xml><?xml version="1.0" encoding="utf-8"?>
<calcChain xmlns="http://schemas.openxmlformats.org/spreadsheetml/2006/main">
  <c r="A2" i="8" l="1"/>
  <c r="I14" i="17"/>
  <c r="I16" i="17"/>
  <c r="J13" i="17"/>
  <c r="J14" i="17"/>
  <c r="K14" i="17"/>
  <c r="J15" i="17"/>
  <c r="K15" i="17" s="1"/>
  <c r="J16" i="17"/>
  <c r="F11" i="17"/>
  <c r="L11" i="17"/>
  <c r="I11" i="17"/>
  <c r="J11" i="17"/>
  <c r="K11" i="17"/>
  <c r="F12" i="17"/>
  <c r="L12" i="17" s="1"/>
  <c r="I12" i="17"/>
  <c r="J12" i="17"/>
  <c r="K12" i="17" s="1"/>
  <c r="F13" i="17"/>
  <c r="L13" i="17" s="1"/>
  <c r="I13" i="17"/>
  <c r="K13" i="17" s="1"/>
  <c r="F14" i="17"/>
  <c r="L14" i="17" s="1"/>
  <c r="F15" i="17"/>
  <c r="L15" i="17"/>
  <c r="I15" i="17"/>
  <c r="F16" i="17"/>
  <c r="L16" i="17"/>
  <c r="K15" i="9"/>
  <c r="N15" i="9" s="1"/>
  <c r="H11" i="9"/>
  <c r="K11" i="9"/>
  <c r="N11" i="9" s="1"/>
  <c r="L11" i="9"/>
  <c r="M11" i="9" s="1"/>
  <c r="H12" i="9"/>
  <c r="K12" i="9"/>
  <c r="N12" i="9" s="1"/>
  <c r="L12" i="9"/>
  <c r="M12" i="9" s="1"/>
  <c r="H13" i="9"/>
  <c r="K13" i="9"/>
  <c r="N13" i="9" s="1"/>
  <c r="L13" i="9"/>
  <c r="H14" i="9"/>
  <c r="K14" i="9"/>
  <c r="N14" i="9" s="1"/>
  <c r="L14" i="9"/>
  <c r="M14" i="9" s="1"/>
  <c r="H15" i="9"/>
  <c r="L15" i="9"/>
  <c r="J14" i="19"/>
  <c r="I14" i="19"/>
  <c r="K14" i="19" s="1"/>
  <c r="F14" i="19"/>
  <c r="L14" i="19" s="1"/>
  <c r="J13" i="19"/>
  <c r="K13" i="19" s="1"/>
  <c r="I13" i="19"/>
  <c r="F13" i="19"/>
  <c r="L13" i="19"/>
  <c r="J12" i="19"/>
  <c r="I12" i="19"/>
  <c r="K12" i="19"/>
  <c r="F12" i="19"/>
  <c r="L12" i="19"/>
  <c r="J11" i="19"/>
  <c r="I11" i="19"/>
  <c r="K11" i="19" s="1"/>
  <c r="F11" i="19"/>
  <c r="L11" i="19"/>
  <c r="J10" i="19"/>
  <c r="K10" i="19"/>
  <c r="I10" i="19"/>
  <c r="F10" i="19"/>
  <c r="L10" i="19" s="1"/>
  <c r="J9" i="19"/>
  <c r="I9" i="19"/>
  <c r="K9" i="19"/>
  <c r="F9" i="19"/>
  <c r="L9" i="19" s="1"/>
  <c r="J8" i="19"/>
  <c r="I8" i="19"/>
  <c r="K8" i="19"/>
  <c r="F8" i="19"/>
  <c r="L8" i="19"/>
  <c r="L16" i="19"/>
  <c r="J10" i="17"/>
  <c r="I10" i="17"/>
  <c r="K10" i="17" s="1"/>
  <c r="F10" i="17"/>
  <c r="L10" i="17" s="1"/>
  <c r="L18" i="17" s="1"/>
  <c r="J11" i="11"/>
  <c r="K11" i="11" s="1"/>
  <c r="J12" i="11"/>
  <c r="K12" i="11"/>
  <c r="J13" i="11"/>
  <c r="K13" i="11" s="1"/>
  <c r="J14" i="11"/>
  <c r="K14" i="11" s="1"/>
  <c r="J15" i="11"/>
  <c r="K15" i="11"/>
  <c r="J16" i="11"/>
  <c r="I11" i="11"/>
  <c r="I12" i="11"/>
  <c r="I13" i="11"/>
  <c r="I14" i="11"/>
  <c r="I15" i="11"/>
  <c r="I16" i="11"/>
  <c r="K16" i="11" s="1"/>
  <c r="F16" i="11"/>
  <c r="L16" i="11" s="1"/>
  <c r="N16" i="11" s="1"/>
  <c r="F11" i="11"/>
  <c r="L11" i="11"/>
  <c r="N11" i="11"/>
  <c r="F12" i="11"/>
  <c r="L12" i="11" s="1"/>
  <c r="N12" i="11" s="1"/>
  <c r="F13" i="11"/>
  <c r="L13" i="11" s="1"/>
  <c r="N13" i="11" s="1"/>
  <c r="F14" i="11"/>
  <c r="L14" i="11"/>
  <c r="N14" i="11" s="1"/>
  <c r="F15" i="11"/>
  <c r="L15" i="11"/>
  <c r="N15" i="11" s="1"/>
  <c r="F10" i="11"/>
  <c r="L10" i="11"/>
  <c r="L18" i="11" s="1"/>
  <c r="J10" i="11"/>
  <c r="I10" i="11"/>
  <c r="K10" i="11" s="1"/>
  <c r="L10" i="9"/>
  <c r="K10" i="9"/>
  <c r="N10" i="9" s="1"/>
  <c r="H10" i="9"/>
  <c r="K16" i="17"/>
  <c r="M10" i="9" l="1"/>
  <c r="M15" i="9"/>
  <c r="M13" i="9"/>
  <c r="N16" i="9"/>
  <c r="B6" i="8" s="1"/>
  <c r="N10" i="11"/>
  <c r="N18" i="11" s="1"/>
</calcChain>
</file>

<file path=xl/sharedStrings.xml><?xml version="1.0" encoding="utf-8"?>
<sst xmlns="http://schemas.openxmlformats.org/spreadsheetml/2006/main" count="171" uniqueCount="79">
  <si>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</si>
  <si>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</si>
  <si>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</si>
  <si>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</si>
  <si>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</si>
  <si>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</si>
  <si>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</si>
  <si>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</si>
  <si>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</si>
  <si>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</si>
  <si>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</si>
  <si>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8=3+4+5+6+7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</si>
  <si>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</si>
  <si>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</si>
  <si>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</si>
  <si>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</si>
  <si>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</si>
  <si>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</si>
  <si>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</si>
  <si>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</si>
  <si>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</si>
  <si>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</si>
  <si>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</si>
  <si>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</si>
  <si>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</si>
  <si>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</si>
  <si>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</si>
  <si>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</si>
  <si>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</si>
  <si>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</si>
  <si>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</si>
  <si>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</si>
  <si>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</si>
  <si>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</si>
  <si>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</si>
  <si>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</si>
  <si>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</si>
  <si>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</si>
  <si>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</si>
  <si>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</si>
  <si>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</si>
  <si>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</si>
  <si>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Определение и обоснование НМЦК методом сопоставимых рыночных цен (анализ рынка)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</si>
  <si>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</si>
  <si>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</si>
  <si>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</si>
  <si>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</si>
  <si>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</si>
  <si>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</si>
  <si>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</si>
  <si>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</si>
  <si>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</si>
  <si>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</si>
  <si>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</si>
  <si>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</si>
  <si>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</si>
  <si>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</si>
  <si>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</si>
  <si>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ИЦИ №5</t>
  </si>
  <si>
    <t>10 = кол-во ответов ИЦИ</t>
  </si>
  <si>
    <t>8 = кол-во ответов ИЦИ</t>
  </si>
  <si>
    <t>___________ /Петрашова М.Ю./</t>
  </si>
  <si>
    <r>
      <t xml:space="preserve">Метод сопоставимых рыночных цен (анализ рынка) - НМЦКрын </t>
    </r>
    <r>
      <rPr>
        <b/>
        <sz val="12"/>
        <rFont val="Times New Roman"/>
        <family val="1"/>
        <charset val="204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rFont val="Times New Roman"/>
        <family val="1"/>
        <charset val="204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rFont val="Times New Roman"/>
        <family val="1"/>
        <charset val="204"/>
      </rPr>
      <t>(</t>
    </r>
    <r>
      <rPr>
        <b/>
        <i/>
        <sz val="12"/>
        <rFont val="Times New Roman"/>
        <family val="1"/>
        <charset val="204"/>
      </rPr>
      <t>п.3.7.1</t>
    </r>
    <r>
      <rPr>
        <i/>
        <sz val="12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</si>
  <si>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«Интернет»)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</si>
  <si>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</si>
  <si>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Ведущий специалист по закупкам</t>
  </si>
  <si>
    <t>14=8*9/10</t>
  </si>
  <si>
    <t>Ед.изм.</t>
  </si>
  <si>
    <t>Исполнитель: Петрашова М.Ю., контактный тел. (812) 762-03-22</t>
  </si>
  <si>
    <t>Поставка оборудования для уличных мероприятий для СПб ГБУК «ЦБС Красногвардейского района»</t>
  </si>
  <si>
    <t>Стеллаж складской металлический
КТРУ 31.09.11.120-00000006</t>
  </si>
  <si>
    <t>Флаг Виндер с логотипом</t>
  </si>
  <si>
    <t>Палатка-шатер</t>
  </si>
  <si>
    <t>Напольное покрытие</t>
  </si>
  <si>
    <t>шт.</t>
  </si>
  <si>
    <t>Ответы на запрос получены от 3 поставщиков (подрядчиков, исполнителей): ИЦИ №1 исх.№ б/н от 28.04.2026, ИЦИ №2 исх.№ 75 от 07.05.2026, ИЦИ №3 исх.№ б/н от 08.05.2026.</t>
  </si>
  <si>
    <t>Стеллажи, шатры, виндеры, папольное покрытие в соответствии с техническим заданием</t>
  </si>
  <si>
    <t>Дата подготовки обоснования НМЦК: 12.05.2026</t>
  </si>
  <si>
    <r>
      <t xml:space="preserve">Заказчиком был направлен запрос от 28.04.2026 № 34 о предоставлении ценовой информации </t>
    </r>
    <r>
      <rPr>
        <u/>
        <sz val="12"/>
        <rFont val="Times New Roman"/>
        <family val="1"/>
        <charset val="204"/>
      </rPr>
      <t>36-и поставщикам (подрядчикам, исполнителям)</t>
    </r>
    <r>
      <rPr>
        <sz val="12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«Интернет»)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</si>
</sst>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8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4" fontId="24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2" borderId="1" xfId="0" applyFont="1" applyFill="1" applyBorder="1" applyAlignment="1">
      <alignment horizontal="lef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4" fontId="29" fillId="2" borderId="3" xfId="0" applyNumberFormat="1" applyFont="1" applyFill="1" applyBorder="1" applyAlignment="1">
      <alignment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left" vertical="center" wrapText="1"/>
    </xf>
    <xf numFmtId="4" fontId="32" fillId="2" borderId="1" xfId="0" applyNumberFormat="1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right" vertical="center" wrapText="1"/>
    </xf>
    <xf numFmtId="0" fontId="33" fillId="0" borderId="5" xfId="0" applyFont="1" applyBorder="1" applyAlignment="1">
      <alignment horizontal="right" vertical="center" wrapText="1"/>
    </xf>
    <xf numFmtId="4" fontId="29" fillId="2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4" fontId="29" fillId="0" borderId="2" xfId="0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4" fontId="32" fillId="0" borderId="1" xfId="0" applyNumberFormat="1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top" wrapText="1"/>
    </xf>
    <xf numFmtId="10" fontId="32" fillId="0" borderId="1" xfId="0" applyNumberFormat="1" applyFont="1" applyFill="1" applyBorder="1" applyAlignment="1">
      <alignment horizontal="center" vertical="center" wrapText="1"/>
    </xf>
    <xf numFmtId="0" fontId="34" fillId="0" borderId="0" xfId="0" applyFont="1"/>
    <xf numFmtId="4" fontId="32" fillId="2" borderId="3" xfId="0" applyNumberFormat="1" applyFont="1" applyFill="1" applyBorder="1" applyAlignment="1">
      <alignment horizontal="center" vertical="center" wrapText="1"/>
    </xf>
    <xf numFmtId="164" fontId="32" fillId="2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4" fontId="32" fillId="3" borderId="1" xfId="0" applyNumberFormat="1" applyFont="1" applyFill="1" applyBorder="1" applyAlignment="1">
      <alignment horizontal="center" vertical="center" wrapText="1"/>
    </xf>
    <xf numFmtId="10" fontId="32" fillId="3" borderId="1" xfId="0" applyNumberFormat="1" applyFont="1" applyFill="1" applyBorder="1" applyAlignment="1">
      <alignment horizontal="center" vertical="center" wrapText="1"/>
    </xf>
    <xf numFmtId="164" fontId="32" fillId="3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0" fontId="33" fillId="0" borderId="4" xfId="0" applyFont="1" applyBorder="1" applyAlignment="1">
      <alignment horizontal="righ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0" fontId="23" fillId="0" borderId="0" xfId="0" applyFont="1"/>
    <xf numFmtId="0" fontId="17" fillId="2" borderId="1" xfId="0" applyFont="1" applyFill="1" applyBorder="1" applyAlignment="1">
      <alignment horizontal="left" vertical="center" wrapText="1"/>
    </xf>
    <xf numFmtId="0" fontId="21" fillId="0" borderId="2" xfId="0" applyFont="1" applyFill="1" applyBorder="1" applyAlignment="1">
      <alignment horizontal="center" vertical="top" wrapText="1"/>
    </xf>
    <xf numFmtId="4" fontId="18" fillId="2" borderId="1" xfId="0" applyNumberFormat="1" applyFont="1" applyFill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7" xfId="0" applyFont="1" applyFill="1" applyBorder="1" applyAlignment="1">
      <alignment horizontal="center" vertical="center" wrapText="1"/>
    </xf>
    <xf numFmtId="0" fontId="33" fillId="2" borderId="6" xfId="0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0" fontId="33" fillId="2" borderId="5" xfId="0" applyFont="1" applyFill="1" applyBorder="1" applyAlignment="1">
      <alignment horizontal="center" vertical="center" wrapText="1"/>
    </xf>
    <xf numFmtId="0" fontId="29" fillId="2" borderId="8" xfId="0" applyFont="1" applyFill="1" applyBorder="1" applyAlignment="1">
      <alignment horizontal="center" vertical="center" wrapText="1"/>
    </xf>
    <xf numFmtId="4" fontId="29" fillId="0" borderId="2" xfId="0" applyNumberFormat="1" applyFont="1" applyFill="1" applyBorder="1" applyAlignment="1">
      <alignment horizontal="center" vertical="center" wrapText="1"/>
    </xf>
    <xf numFmtId="4" fontId="29" fillId="0" borderId="8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33" fillId="0" borderId="6" xfId="0" applyFont="1" applyBorder="1" applyAlignment="1">
      <alignment horizontal="right" vertical="center" wrapText="1"/>
    </xf>
    <xf numFmtId="0" fontId="33" fillId="0" borderId="4" xfId="0" applyFont="1" applyBorder="1" applyAlignment="1">
      <alignment horizontal="righ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36" fillId="0" borderId="9" xfId="0" applyFont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4" fontId="33" fillId="0" borderId="1" xfId="0" applyNumberFormat="1" applyFont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8" xfId="0" applyNumberFormat="1" applyFont="1" applyFill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top" wrapText="1"/>
    </xf>
    <xf numFmtId="0" fontId="26" fillId="2" borderId="2" xfId="0" applyFont="1" applyFill="1" applyBorder="1" applyAlignment="1">
      <alignment horizontal="left" vertical="center" wrapText="1"/>
    </xf>
    <xf numFmtId="0" fontId="26" fillId="2" borderId="3" xfId="0" applyFont="1" applyFill="1" applyBorder="1" applyAlignment="1">
      <alignment horizontal="left" vertical="center" wrapText="1"/>
    </xf>
    <xf numFmtId="0" fontId="26" fillId="2" borderId="8" xfId="0" applyFont="1" applyFill="1" applyBorder="1" applyAlignment="1">
      <alignment horizontal="left" vertical="center" wrapText="1"/>
    </xf>
    <xf numFmtId="4" fontId="0" fillId="0" borderId="0" xfId="0" applyNumberFormat="1"/>
    <xf numFmtId="14" fontId="26" fillId="0" borderId="0" xfId="0" applyNumberFormat="1" applyFont="1" applyAlignment="1">
      <alignment horizontal="right"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561975</xdr:colOff>
      <xdr:row>7</xdr:row>
      <xdr:rowOff>685800</xdr:rowOff>
    </xdr:to>
    <xdr:pic>
      <xdr:nvPicPr>
        <xdr:cNvPr id="1171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010025" y="402907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133350</xdr:rowOff>
    </xdr:from>
    <xdr:to>
      <xdr:col>13</xdr:col>
      <xdr:colOff>1047750</xdr:colOff>
      <xdr:row>7</xdr:row>
      <xdr:rowOff>485775</xdr:rowOff>
    </xdr:to>
    <xdr:pic>
      <xdr:nvPicPr>
        <xdr:cNvPr id="1171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3810000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866775</xdr:colOff>
      <xdr:row>7</xdr:row>
      <xdr:rowOff>942975</xdr:rowOff>
    </xdr:to>
    <xdr:pic>
      <xdr:nvPicPr>
        <xdr:cNvPr id="1171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41910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7</xdr:row>
      <xdr:rowOff>771525</xdr:rowOff>
    </xdr:from>
    <xdr:to>
      <xdr:col>12</xdr:col>
      <xdr:colOff>704850</xdr:colOff>
      <xdr:row>7</xdr:row>
      <xdr:rowOff>1095375</xdr:rowOff>
    </xdr:to>
    <xdr:pic>
      <xdr:nvPicPr>
        <xdr:cNvPr id="117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2350" y="4448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8</xdr:row>
      <xdr:rowOff>228600</xdr:rowOff>
    </xdr:from>
    <xdr:to>
      <xdr:col>10</xdr:col>
      <xdr:colOff>485775</xdr:colOff>
      <xdr:row>8</xdr:row>
      <xdr:rowOff>428625</xdr:rowOff>
    </xdr:to>
    <xdr:pic>
      <xdr:nvPicPr>
        <xdr:cNvPr id="117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15025" y="503872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647700</xdr:colOff>
      <xdr:row>6</xdr:row>
      <xdr:rowOff>571500</xdr:rowOff>
    </xdr:to>
    <xdr:pic>
      <xdr:nvPicPr>
        <xdr:cNvPr id="1171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105775" y="303847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15</xdr:row>
      <xdr:rowOff>9525</xdr:rowOff>
    </xdr:from>
    <xdr:to>
      <xdr:col>12</xdr:col>
      <xdr:colOff>647700</xdr:colOff>
      <xdr:row>15</xdr:row>
      <xdr:rowOff>276225</xdr:rowOff>
    </xdr:to>
    <xdr:pic>
      <xdr:nvPicPr>
        <xdr:cNvPr id="1171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7400925" y="6838950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447675</xdr:rowOff>
    </xdr:from>
    <xdr:to>
      <xdr:col>5</xdr:col>
      <xdr:colOff>523875</xdr:colOff>
      <xdr:row>5</xdr:row>
      <xdr:rowOff>733425</xdr:rowOff>
    </xdr:to>
    <xdr:pic>
      <xdr:nvPicPr>
        <xdr:cNvPr id="1074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813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1074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1074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1074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1074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1075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1075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1252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12528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12529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1253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125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1253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1253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1253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1253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3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3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3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3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3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3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3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15"/>
  <sheetViews>
    <sheetView zoomScaleNormal="100" workbookViewId="0">
      <selection activeCell="E6" sqref="E6"/>
    </sheetView>
  </sheetViews>
  <sheetFormatPr defaultColWidth="9.109375" defaultRowHeight="13.8" x14ac:dyDescent="0.3"/>
  <cols>
    <col min="1" max="1" width="36.109375" style="3" customWidth="1"/>
    <col min="2" max="2" width="49" style="2" customWidth="1"/>
    <col min="3" max="16384" width="9.109375" style="1"/>
  </cols>
  <sheetData>
    <row r="1" spans="1:2" ht="25.5" customHeight="1" x14ac:dyDescent="0.3">
      <c r="A1" s="53" t="s">
        <v>37</v>
      </c>
      <c r="B1" s="53"/>
    </row>
    <row r="2" spans="1:2" ht="54.75" customHeight="1" x14ac:dyDescent="0.3">
      <c r="A2" s="54" t="str">
        <f>'Прилож.1 - п.3.7.1'!A3:N3</f>
        <v>Поставка оборудования для уличных мероприятий для СПб ГБУК «ЦБС Красногвардейского района»</v>
      </c>
      <c r="B2" s="54"/>
    </row>
    <row r="3" spans="1:2" ht="15.6" x14ac:dyDescent="0.3">
      <c r="A3" s="4"/>
      <c r="B3" s="4"/>
    </row>
    <row r="4" spans="1:2" ht="86.25" customHeight="1" x14ac:dyDescent="0.3">
      <c r="A4" s="5" t="s">
        <v>1</v>
      </c>
      <c r="B4" s="5" t="s">
        <v>76</v>
      </c>
    </row>
    <row r="5" spans="1:2" ht="242.25" customHeight="1" x14ac:dyDescent="0.3">
      <c r="A5" s="5" t="s">
        <v>2</v>
      </c>
      <c r="B5" s="49" t="s">
        <v>62</v>
      </c>
    </row>
    <row r="6" spans="1:2" ht="91.5" customHeight="1" x14ac:dyDescent="0.3">
      <c r="A6" s="5" t="s">
        <v>49</v>
      </c>
      <c r="B6" s="51">
        <f>'Прилож.1 - п.3.7.1'!N16</f>
        <v>319940</v>
      </c>
    </row>
    <row r="7" spans="1:2" ht="29.25" customHeight="1" x14ac:dyDescent="0.3">
      <c r="A7" s="55" t="s">
        <v>77</v>
      </c>
      <c r="B7" s="56"/>
    </row>
    <row r="8" spans="1:2" ht="15.6" x14ac:dyDescent="0.3">
      <c r="A8" s="89"/>
      <c r="B8" s="89"/>
    </row>
    <row r="9" spans="1:2" ht="15.6" x14ac:dyDescent="0.3">
      <c r="A9" s="90" t="s">
        <v>4</v>
      </c>
      <c r="B9" s="90"/>
    </row>
    <row r="10" spans="1:2" ht="15.6" x14ac:dyDescent="0.3">
      <c r="A10" s="89"/>
      <c r="B10" s="89"/>
    </row>
    <row r="11" spans="1:2" ht="15.6" x14ac:dyDescent="0.3">
      <c r="A11" s="91" t="s">
        <v>65</v>
      </c>
      <c r="B11" s="91" t="s">
        <v>61</v>
      </c>
    </row>
    <row r="12" spans="1:2" ht="15.6" x14ac:dyDescent="0.3">
      <c r="A12" s="89"/>
      <c r="B12" s="89"/>
    </row>
    <row r="13" spans="1:2" ht="15.6" x14ac:dyDescent="0.3">
      <c r="A13" s="88">
        <v>46154</v>
      </c>
      <c r="B13" s="89"/>
    </row>
    <row r="14" spans="1:2" ht="15.6" x14ac:dyDescent="0.3">
      <c r="A14" s="10"/>
      <c r="B14" s="7"/>
    </row>
    <row r="15" spans="1:2" ht="29.25" customHeight="1" x14ac:dyDescent="0.3">
      <c r="A15" s="58" t="s">
        <v>68</v>
      </c>
      <c r="B15" s="58"/>
    </row>
  </sheetData>
  <mergeCells count="5">
    <mergeCell ref="A1:B1"/>
    <mergeCell ref="A2:B2"/>
    <mergeCell ref="A7:B7"/>
    <mergeCell ref="A9:B9"/>
    <mergeCell ref="A15:B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Q21"/>
  <sheetViews>
    <sheetView tabSelected="1" topLeftCell="A4" zoomScaleNormal="100" workbookViewId="0">
      <selection activeCell="A5" sqref="A5:O5"/>
    </sheetView>
  </sheetViews>
  <sheetFormatPr defaultRowHeight="14.4" x14ac:dyDescent="0.3"/>
  <cols>
    <col min="1" max="1" width="3.5546875" customWidth="1"/>
    <col min="2" max="2" width="17.44140625" customWidth="1"/>
    <col min="3" max="5" width="8.88671875" bestFit="1" customWidth="1"/>
    <col min="6" max="6" width="7.6640625" customWidth="1"/>
    <col min="7" max="7" width="7.44140625" customWidth="1"/>
    <col min="8" max="8" width="9.6640625" customWidth="1"/>
    <col min="9" max="9" width="8.44140625" customWidth="1"/>
    <col min="10" max="10" width="8.88671875" customWidth="1"/>
    <col min="11" max="11" width="11" customWidth="1"/>
    <col min="12" max="12" width="13.109375" customWidth="1"/>
    <col min="13" max="13" width="11.33203125" customWidth="1"/>
    <col min="14" max="14" width="16.109375" customWidth="1"/>
    <col min="17" max="17" width="9.88671875" bestFit="1" customWidth="1"/>
  </cols>
  <sheetData>
    <row r="1" spans="1:17" ht="33.75" customHeight="1" x14ac:dyDescent="0.3">
      <c r="A1" s="60" t="s">
        <v>42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7" ht="43.5" customHeight="1" x14ac:dyDescent="0.3">
      <c r="A2" s="59" t="s">
        <v>63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</row>
    <row r="3" spans="1:17" ht="30.75" customHeight="1" x14ac:dyDescent="0.3">
      <c r="A3" s="59" t="s">
        <v>69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</row>
    <row r="4" spans="1:17" ht="49.5" customHeight="1" x14ac:dyDescent="0.3">
      <c r="A4" s="76" t="s">
        <v>78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</row>
    <row r="5" spans="1:17" ht="35.25" customHeight="1" x14ac:dyDescent="0.3">
      <c r="A5" s="75" t="s">
        <v>75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</row>
    <row r="6" spans="1:17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2"/>
      <c r="L6" s="1"/>
      <c r="M6" s="1"/>
      <c r="N6" s="12"/>
    </row>
    <row r="7" spans="1:17" ht="69" customHeight="1" x14ac:dyDescent="0.3">
      <c r="A7" s="61" t="s">
        <v>9</v>
      </c>
      <c r="B7" s="63" t="s">
        <v>23</v>
      </c>
      <c r="C7" s="65" t="s">
        <v>56</v>
      </c>
      <c r="D7" s="66"/>
      <c r="E7" s="66"/>
      <c r="F7" s="66"/>
      <c r="G7" s="66"/>
      <c r="H7" s="67"/>
      <c r="I7" s="63" t="s">
        <v>24</v>
      </c>
      <c r="J7" s="63" t="s">
        <v>25</v>
      </c>
      <c r="K7" s="74" t="s">
        <v>22</v>
      </c>
      <c r="L7" s="74"/>
      <c r="M7" s="74"/>
      <c r="N7" s="13" t="s">
        <v>36</v>
      </c>
      <c r="O7" s="69" t="s">
        <v>67</v>
      </c>
    </row>
    <row r="8" spans="1:17" ht="105.6" x14ac:dyDescent="0.3">
      <c r="A8" s="62"/>
      <c r="B8" s="64"/>
      <c r="C8" s="46" t="s">
        <v>53</v>
      </c>
      <c r="D8" s="46" t="s">
        <v>54</v>
      </c>
      <c r="E8" s="46" t="s">
        <v>55</v>
      </c>
      <c r="F8" s="46" t="s">
        <v>57</v>
      </c>
      <c r="G8" s="46" t="s">
        <v>58</v>
      </c>
      <c r="H8" s="14"/>
      <c r="I8" s="68"/>
      <c r="J8" s="68"/>
      <c r="K8" s="26" t="s">
        <v>26</v>
      </c>
      <c r="L8" s="29" t="s">
        <v>10</v>
      </c>
      <c r="M8" s="50" t="s">
        <v>64</v>
      </c>
      <c r="N8" s="15"/>
      <c r="O8" s="70"/>
    </row>
    <row r="9" spans="1:17" ht="55.2" x14ac:dyDescent="0.3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>
        <v>6</v>
      </c>
      <c r="G9" s="16">
        <v>7</v>
      </c>
      <c r="H9" s="16" t="s">
        <v>11</v>
      </c>
      <c r="I9" s="16">
        <v>9</v>
      </c>
      <c r="J9" s="16" t="s">
        <v>59</v>
      </c>
      <c r="K9" s="27" t="s">
        <v>27</v>
      </c>
      <c r="L9" s="27">
        <v>12</v>
      </c>
      <c r="M9" s="27">
        <v>13</v>
      </c>
      <c r="N9" s="16" t="s">
        <v>66</v>
      </c>
      <c r="O9" s="27">
        <v>15</v>
      </c>
    </row>
    <row r="10" spans="1:17" ht="52.8" x14ac:dyDescent="0.3">
      <c r="A10" s="17">
        <v>1</v>
      </c>
      <c r="B10" s="18" t="s">
        <v>70</v>
      </c>
      <c r="C10" s="19">
        <v>4800</v>
      </c>
      <c r="D10" s="19">
        <v>4600</v>
      </c>
      <c r="E10" s="19">
        <v>5310</v>
      </c>
      <c r="F10" s="19"/>
      <c r="G10" s="19"/>
      <c r="H10" s="52">
        <f t="shared" ref="H10:H15" si="0">C10+D10+E10+F10+G10</f>
        <v>14710</v>
      </c>
      <c r="I10" s="20">
        <v>3</v>
      </c>
      <c r="J10" s="20">
        <v>3</v>
      </c>
      <c r="K10" s="28">
        <f t="shared" ref="K10:K15" si="1">AVERAGE(C10:G10)</f>
        <v>4903.33</v>
      </c>
      <c r="L10" s="28">
        <f t="shared" ref="L10:L15" si="2">STDEV(C10:G10)</f>
        <v>366.11</v>
      </c>
      <c r="M10" s="30">
        <f>L10/K10</f>
        <v>7.4700000000000003E-2</v>
      </c>
      <c r="N10" s="19">
        <f>K10*I10</f>
        <v>14709.99</v>
      </c>
      <c r="O10" s="20" t="s">
        <v>74</v>
      </c>
      <c r="Q10" s="87"/>
    </row>
    <row r="11" spans="1:17" ht="52.8" x14ac:dyDescent="0.3">
      <c r="A11" s="17">
        <v>2</v>
      </c>
      <c r="B11" s="18" t="s">
        <v>70</v>
      </c>
      <c r="C11" s="19">
        <v>3900</v>
      </c>
      <c r="D11" s="19">
        <v>3800</v>
      </c>
      <c r="E11" s="19">
        <v>4200</v>
      </c>
      <c r="F11" s="19"/>
      <c r="G11" s="19"/>
      <c r="H11" s="52">
        <f t="shared" si="0"/>
        <v>11900</v>
      </c>
      <c r="I11" s="20">
        <v>3</v>
      </c>
      <c r="J11" s="20">
        <v>3</v>
      </c>
      <c r="K11" s="28">
        <f t="shared" si="1"/>
        <v>3966.67</v>
      </c>
      <c r="L11" s="28">
        <f t="shared" si="2"/>
        <v>208.17</v>
      </c>
      <c r="M11" s="30">
        <f t="shared" ref="M11:M15" si="3">L11/K11</f>
        <v>5.2499999999999998E-2</v>
      </c>
      <c r="N11" s="19">
        <f t="shared" ref="N11:N15" si="4">K11*I11</f>
        <v>11900.01</v>
      </c>
      <c r="O11" s="20" t="s">
        <v>74</v>
      </c>
      <c r="Q11" s="87"/>
    </row>
    <row r="12" spans="1:17" ht="26.4" x14ac:dyDescent="0.3">
      <c r="A12" s="17">
        <v>3</v>
      </c>
      <c r="B12" s="18" t="s">
        <v>71</v>
      </c>
      <c r="C12" s="19">
        <v>6200</v>
      </c>
      <c r="D12" s="19">
        <v>6800</v>
      </c>
      <c r="E12" s="19">
        <v>8000</v>
      </c>
      <c r="F12" s="19"/>
      <c r="G12" s="19"/>
      <c r="H12" s="52">
        <f t="shared" si="0"/>
        <v>21000</v>
      </c>
      <c r="I12" s="20">
        <v>2</v>
      </c>
      <c r="J12" s="20">
        <v>3</v>
      </c>
      <c r="K12" s="28">
        <f t="shared" si="1"/>
        <v>7000</v>
      </c>
      <c r="L12" s="28">
        <f t="shared" si="2"/>
        <v>916.52</v>
      </c>
      <c r="M12" s="30">
        <f t="shared" si="3"/>
        <v>0.13089999999999999</v>
      </c>
      <c r="N12" s="19">
        <f t="shared" si="4"/>
        <v>14000</v>
      </c>
      <c r="O12" s="20" t="s">
        <v>74</v>
      </c>
      <c r="Q12" s="87"/>
    </row>
    <row r="13" spans="1:17" x14ac:dyDescent="0.3">
      <c r="A13" s="17">
        <v>4</v>
      </c>
      <c r="B13" s="18" t="s">
        <v>72</v>
      </c>
      <c r="C13" s="19">
        <v>77640</v>
      </c>
      <c r="D13" s="19">
        <v>83550</v>
      </c>
      <c r="E13" s="19">
        <v>83610</v>
      </c>
      <c r="F13" s="19"/>
      <c r="G13" s="19"/>
      <c r="H13" s="52">
        <f t="shared" si="0"/>
        <v>244800</v>
      </c>
      <c r="I13" s="20">
        <v>2</v>
      </c>
      <c r="J13" s="20">
        <v>3</v>
      </c>
      <c r="K13" s="28">
        <f t="shared" si="1"/>
        <v>81600</v>
      </c>
      <c r="L13" s="28">
        <f t="shared" si="2"/>
        <v>3429.59</v>
      </c>
      <c r="M13" s="30">
        <f t="shared" si="3"/>
        <v>4.2000000000000003E-2</v>
      </c>
      <c r="N13" s="19">
        <f t="shared" si="4"/>
        <v>163200</v>
      </c>
      <c r="O13" s="20" t="s">
        <v>74</v>
      </c>
      <c r="Q13" s="87"/>
    </row>
    <row r="14" spans="1:17" ht="26.4" x14ac:dyDescent="0.3">
      <c r="A14" s="17">
        <v>5</v>
      </c>
      <c r="B14" s="18" t="s">
        <v>73</v>
      </c>
      <c r="C14" s="19">
        <v>600</v>
      </c>
      <c r="D14" s="19">
        <v>730</v>
      </c>
      <c r="E14" s="19">
        <v>875</v>
      </c>
      <c r="F14" s="19"/>
      <c r="G14" s="19"/>
      <c r="H14" s="52">
        <f t="shared" si="0"/>
        <v>2205</v>
      </c>
      <c r="I14" s="20">
        <v>98</v>
      </c>
      <c r="J14" s="20">
        <v>3</v>
      </c>
      <c r="K14" s="28">
        <f t="shared" si="1"/>
        <v>735</v>
      </c>
      <c r="L14" s="28">
        <f t="shared" si="2"/>
        <v>137.57</v>
      </c>
      <c r="M14" s="30">
        <f t="shared" si="3"/>
        <v>0.18720000000000001</v>
      </c>
      <c r="N14" s="19">
        <f t="shared" si="4"/>
        <v>72030</v>
      </c>
      <c r="O14" s="20" t="s">
        <v>74</v>
      </c>
      <c r="Q14" s="87"/>
    </row>
    <row r="15" spans="1:17" ht="26.4" x14ac:dyDescent="0.3">
      <c r="A15" s="17">
        <v>6</v>
      </c>
      <c r="B15" s="18" t="s">
        <v>73</v>
      </c>
      <c r="C15" s="19">
        <v>600</v>
      </c>
      <c r="D15" s="19">
        <v>730</v>
      </c>
      <c r="E15" s="19">
        <v>875</v>
      </c>
      <c r="F15" s="19"/>
      <c r="G15" s="19"/>
      <c r="H15" s="52">
        <f t="shared" si="0"/>
        <v>2205</v>
      </c>
      <c r="I15" s="20">
        <v>60</v>
      </c>
      <c r="J15" s="20">
        <v>3</v>
      </c>
      <c r="K15" s="28">
        <f t="shared" si="1"/>
        <v>735</v>
      </c>
      <c r="L15" s="28">
        <f t="shared" si="2"/>
        <v>137.57</v>
      </c>
      <c r="M15" s="30">
        <f t="shared" si="3"/>
        <v>0.18720000000000001</v>
      </c>
      <c r="N15" s="19">
        <f t="shared" si="4"/>
        <v>44100</v>
      </c>
      <c r="O15" s="20" t="s">
        <v>74</v>
      </c>
      <c r="Q15" s="87"/>
    </row>
    <row r="16" spans="1:17" ht="25.5" customHeight="1" x14ac:dyDescent="0.3">
      <c r="A16" s="72" t="s">
        <v>35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22"/>
      <c r="N16" s="23">
        <f>SUM(N10:N15)</f>
        <v>319940</v>
      </c>
      <c r="Q16" s="87"/>
    </row>
    <row r="17" spans="1:14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2"/>
      <c r="L17" s="1"/>
      <c r="M17" s="1"/>
      <c r="N17" s="12"/>
    </row>
    <row r="18" spans="1:14" ht="15.6" x14ac:dyDescent="0.3">
      <c r="B18" s="71" t="s">
        <v>68</v>
      </c>
      <c r="C18" s="71"/>
      <c r="D18" s="71"/>
      <c r="E18" s="71"/>
      <c r="F18" s="71"/>
      <c r="G18" s="71"/>
      <c r="H18" s="71"/>
      <c r="I18" s="71"/>
      <c r="J18" s="71"/>
      <c r="K18" s="71"/>
      <c r="L18" s="71"/>
    </row>
    <row r="19" spans="1:14" ht="15.6" x14ac:dyDescent="0.3">
      <c r="B19" s="88">
        <v>46154</v>
      </c>
      <c r="C19" s="48"/>
      <c r="D19" s="48"/>
      <c r="E19" s="48"/>
      <c r="F19" s="48"/>
      <c r="G19" s="48"/>
      <c r="H19" s="48"/>
      <c r="I19" s="48"/>
      <c r="J19" s="48"/>
      <c r="K19" s="48"/>
      <c r="L19" s="48"/>
    </row>
    <row r="20" spans="1:14" ht="15.6" x14ac:dyDescent="0.3">
      <c r="B20" s="47"/>
    </row>
    <row r="21" spans="1:14" ht="15.6" x14ac:dyDescent="0.3">
      <c r="B21" s="47"/>
    </row>
  </sheetData>
  <mergeCells count="14">
    <mergeCell ref="B18:L18"/>
    <mergeCell ref="A16:L16"/>
    <mergeCell ref="K7:M7"/>
    <mergeCell ref="A5:O5"/>
    <mergeCell ref="A4:O4"/>
    <mergeCell ref="A3:O3"/>
    <mergeCell ref="A2:O2"/>
    <mergeCell ref="A1:O1"/>
    <mergeCell ref="A7:A8"/>
    <mergeCell ref="B7:B8"/>
    <mergeCell ref="C7:H7"/>
    <mergeCell ref="I7:I8"/>
    <mergeCell ref="J7:J8"/>
    <mergeCell ref="O7:O8"/>
  </mergeCells>
  <pageMargins left="0.39370078740157483" right="0.39370078740157483" top="0.59055118110236227" bottom="0.59055118110236227" header="0" footer="0"/>
  <pageSetup paperSize="9" scale="7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zoomScaleNormal="100" workbookViewId="0">
      <selection activeCell="F6" sqref="F6"/>
    </sheetView>
  </sheetViews>
  <sheetFormatPr defaultColWidth="9.109375" defaultRowHeight="13.8" x14ac:dyDescent="0.3"/>
  <cols>
    <col min="1" max="1" width="36.109375" style="3" customWidth="1"/>
    <col min="2" max="2" width="51" style="2" customWidth="1"/>
    <col min="3" max="16384" width="9.109375" style="1"/>
  </cols>
  <sheetData>
    <row r="1" spans="1:2" ht="21.75" customHeight="1" x14ac:dyDescent="0.3">
      <c r="A1" s="53" t="s">
        <v>37</v>
      </c>
      <c r="B1" s="53"/>
    </row>
    <row r="2" spans="1:2" ht="30.75" customHeight="1" x14ac:dyDescent="0.3">
      <c r="A2" s="53"/>
      <c r="B2" s="53"/>
    </row>
    <row r="3" spans="1:2" ht="15.6" x14ac:dyDescent="0.3">
      <c r="A3" s="77" t="s">
        <v>0</v>
      </c>
      <c r="B3" s="77"/>
    </row>
    <row r="4" spans="1:2" ht="15.6" x14ac:dyDescent="0.3">
      <c r="A4" s="4"/>
      <c r="B4" s="4"/>
    </row>
    <row r="5" spans="1:2" ht="67.5" customHeight="1" x14ac:dyDescent="0.3">
      <c r="A5" s="5" t="s">
        <v>1</v>
      </c>
      <c r="B5" s="5"/>
    </row>
    <row r="6" spans="1:2" ht="308.25" customHeight="1" x14ac:dyDescent="0.3">
      <c r="A6" s="5" t="s">
        <v>2</v>
      </c>
      <c r="B6" s="5" t="s">
        <v>44</v>
      </c>
    </row>
    <row r="7" spans="1:2" ht="91.5" customHeight="1" x14ac:dyDescent="0.3">
      <c r="A7" s="5" t="s">
        <v>49</v>
      </c>
      <c r="B7" s="6" t="s">
        <v>21</v>
      </c>
    </row>
    <row r="8" spans="1:2" ht="29.25" customHeight="1" x14ac:dyDescent="0.3">
      <c r="A8" s="55" t="s">
        <v>3</v>
      </c>
      <c r="B8" s="56"/>
    </row>
    <row r="9" spans="1:2" ht="15.6" x14ac:dyDescent="0.3">
      <c r="A9" s="39"/>
      <c r="B9" s="39"/>
    </row>
    <row r="10" spans="1:2" ht="15.6" x14ac:dyDescent="0.3">
      <c r="A10" s="57" t="s">
        <v>4</v>
      </c>
      <c r="B10" s="57"/>
    </row>
    <row r="11" spans="1:2" ht="15.6" x14ac:dyDescent="0.3">
      <c r="A11" s="39"/>
      <c r="B11" s="39"/>
    </row>
    <row r="12" spans="1:2" ht="15.6" x14ac:dyDescent="0.3">
      <c r="A12" s="40" t="s">
        <v>8</v>
      </c>
      <c r="B12" s="40" t="s">
        <v>5</v>
      </c>
    </row>
    <row r="13" spans="1:2" ht="15.6" x14ac:dyDescent="0.3">
      <c r="A13" s="39"/>
      <c r="B13" s="39"/>
    </row>
    <row r="14" spans="1:2" ht="15.6" x14ac:dyDescent="0.3">
      <c r="A14" s="9" t="s">
        <v>6</v>
      </c>
      <c r="B14" s="39"/>
    </row>
    <row r="15" spans="1:2" ht="15.6" x14ac:dyDescent="0.3">
      <c r="A15" s="10"/>
      <c r="B15" s="39"/>
    </row>
    <row r="16" spans="1:2" ht="29.25" customHeight="1" x14ac:dyDescent="0.3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zoomScaleNormal="100" workbookViewId="0">
      <selection activeCell="H8" sqref="H8"/>
    </sheetView>
  </sheetViews>
  <sheetFormatPr defaultRowHeight="14.4" x14ac:dyDescent="0.3"/>
  <cols>
    <col min="1" max="1" width="3.5546875" customWidth="1"/>
    <col min="2" max="2" width="17.44140625" customWidth="1"/>
    <col min="3" max="3" width="11.6640625" customWidth="1"/>
    <col min="4" max="4" width="12.109375" customWidth="1"/>
    <col min="5" max="5" width="11.5546875" customWidth="1"/>
    <col min="6" max="6" width="10.109375" customWidth="1"/>
    <col min="7" max="7" width="8.44140625" customWidth="1"/>
    <col min="8" max="8" width="10" customWidth="1"/>
    <col min="9" max="9" width="11" customWidth="1"/>
    <col min="10" max="10" width="13.109375" customWidth="1"/>
    <col min="11" max="11" width="11.33203125" customWidth="1"/>
    <col min="12" max="12" width="15.6640625" customWidth="1"/>
  </cols>
  <sheetData>
    <row r="1" spans="1:16" ht="24" customHeight="1" x14ac:dyDescent="0.3">
      <c r="A1" s="60" t="s">
        <v>29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1:16" ht="68.25" customHeight="1" x14ac:dyDescent="0.3">
      <c r="A2" s="79" t="s">
        <v>45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</row>
    <row r="3" spans="1:16" ht="35.25" customHeight="1" x14ac:dyDescent="0.3">
      <c r="A3" s="78" t="s">
        <v>47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43"/>
      <c r="N3" s="43"/>
    </row>
    <row r="4" spans="1:16" ht="11.25" customHeight="1" x14ac:dyDescent="0.3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3">
      <c r="A5" s="61" t="s">
        <v>9</v>
      </c>
      <c r="B5" s="63" t="s">
        <v>23</v>
      </c>
      <c r="C5" s="65" t="s">
        <v>56</v>
      </c>
      <c r="D5" s="66"/>
      <c r="E5" s="66"/>
      <c r="F5" s="67"/>
      <c r="G5" s="63" t="s">
        <v>24</v>
      </c>
      <c r="H5" s="63" t="s">
        <v>25</v>
      </c>
      <c r="I5" s="74" t="s">
        <v>22</v>
      </c>
      <c r="J5" s="74"/>
      <c r="K5" s="74"/>
      <c r="L5" s="44" t="s">
        <v>36</v>
      </c>
      <c r="P5" s="31"/>
    </row>
    <row r="6" spans="1:16" ht="105.6" x14ac:dyDescent="0.3">
      <c r="A6" s="62"/>
      <c r="B6" s="64"/>
      <c r="C6" s="46" t="s">
        <v>53</v>
      </c>
      <c r="D6" s="46" t="s">
        <v>54</v>
      </c>
      <c r="E6" s="46" t="s">
        <v>55</v>
      </c>
      <c r="F6" s="14"/>
      <c r="G6" s="68"/>
      <c r="H6" s="68"/>
      <c r="I6" s="26" t="s">
        <v>26</v>
      </c>
      <c r="J6" s="29" t="s">
        <v>10</v>
      </c>
      <c r="K6" s="29" t="s">
        <v>28</v>
      </c>
      <c r="L6" s="15"/>
    </row>
    <row r="7" spans="1:16" ht="41.4" x14ac:dyDescent="0.3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32</v>
      </c>
      <c r="G7" s="16">
        <v>7</v>
      </c>
      <c r="H7" s="16" t="s">
        <v>60</v>
      </c>
      <c r="I7" s="27" t="s">
        <v>33</v>
      </c>
      <c r="J7" s="27">
        <v>10</v>
      </c>
      <c r="K7" s="27">
        <v>11</v>
      </c>
      <c r="L7" s="16" t="s">
        <v>34</v>
      </c>
    </row>
    <row r="8" spans="1:16" x14ac:dyDescent="0.3">
      <c r="A8" s="17">
        <v>1</v>
      </c>
      <c r="B8" s="18"/>
      <c r="C8" s="19"/>
      <c r="D8" s="19"/>
      <c r="E8" s="19"/>
      <c r="F8" s="42">
        <f>C8+D8+E8</f>
        <v>0</v>
      </c>
      <c r="G8" s="20"/>
      <c r="H8" s="20"/>
      <c r="I8" s="28" t="e">
        <f t="shared" ref="I8:I14" si="0">AVERAGE(C8:E8)</f>
        <v>#DIV/0!</v>
      </c>
      <c r="J8" s="28" t="e">
        <f t="shared" ref="J8:J14" si="1">STDEV(C8:E8)</f>
        <v>#DIV/0!</v>
      </c>
      <c r="K8" s="30" t="e">
        <f>J8/I8</f>
        <v>#DIV/0!</v>
      </c>
      <c r="L8" s="19" t="e">
        <f>F8/H8*G8</f>
        <v>#DIV/0!</v>
      </c>
    </row>
    <row r="9" spans="1:16" x14ac:dyDescent="0.3">
      <c r="A9" s="17">
        <v>2</v>
      </c>
      <c r="B9" s="18"/>
      <c r="C9" s="19"/>
      <c r="D9" s="19"/>
      <c r="E9" s="19"/>
      <c r="F9" s="42">
        <f t="shared" ref="F9:F14" si="2">C9+D9+E9</f>
        <v>0</v>
      </c>
      <c r="G9" s="20"/>
      <c r="H9" s="20"/>
      <c r="I9" s="28" t="e">
        <f t="shared" si="0"/>
        <v>#DIV/0!</v>
      </c>
      <c r="J9" s="28" t="e">
        <f t="shared" si="1"/>
        <v>#DIV/0!</v>
      </c>
      <c r="K9" s="30" t="e">
        <f t="shared" ref="K9:K14" si="3">J9/I9</f>
        <v>#DIV/0!</v>
      </c>
      <c r="L9" s="19" t="e">
        <f t="shared" ref="L9:L14" si="4">F9/H9*G9</f>
        <v>#DIV/0!</v>
      </c>
    </row>
    <row r="10" spans="1:16" x14ac:dyDescent="0.3">
      <c r="A10" s="17">
        <v>3</v>
      </c>
      <c r="B10" s="18"/>
      <c r="C10" s="19"/>
      <c r="D10" s="19"/>
      <c r="E10" s="19"/>
      <c r="F10" s="42">
        <f t="shared" si="2"/>
        <v>0</v>
      </c>
      <c r="G10" s="20"/>
      <c r="H10" s="20"/>
      <c r="I10" s="28" t="e">
        <f t="shared" si="0"/>
        <v>#DIV/0!</v>
      </c>
      <c r="J10" s="28" t="e">
        <f t="shared" si="1"/>
        <v>#DIV/0!</v>
      </c>
      <c r="K10" s="30" t="e">
        <f t="shared" si="3"/>
        <v>#DIV/0!</v>
      </c>
      <c r="L10" s="19" t="e">
        <f t="shared" si="4"/>
        <v>#DIV/0!</v>
      </c>
    </row>
    <row r="11" spans="1:16" x14ac:dyDescent="0.3">
      <c r="A11" s="17">
        <v>4</v>
      </c>
      <c r="B11" s="18"/>
      <c r="C11" s="19"/>
      <c r="D11" s="19"/>
      <c r="E11" s="19"/>
      <c r="F11" s="42">
        <f t="shared" si="2"/>
        <v>0</v>
      </c>
      <c r="G11" s="20"/>
      <c r="H11" s="20"/>
      <c r="I11" s="28" t="e">
        <f t="shared" si="0"/>
        <v>#DIV/0!</v>
      </c>
      <c r="J11" s="28" t="e">
        <f t="shared" si="1"/>
        <v>#DIV/0!</v>
      </c>
      <c r="K11" s="30" t="e">
        <f t="shared" si="3"/>
        <v>#DIV/0!</v>
      </c>
      <c r="L11" s="19" t="e">
        <f t="shared" si="4"/>
        <v>#DIV/0!</v>
      </c>
    </row>
    <row r="12" spans="1:16" x14ac:dyDescent="0.3">
      <c r="A12" s="17">
        <v>5</v>
      </c>
      <c r="B12" s="18"/>
      <c r="C12" s="19"/>
      <c r="D12" s="19"/>
      <c r="E12" s="19"/>
      <c r="F12" s="42">
        <f t="shared" si="2"/>
        <v>0</v>
      </c>
      <c r="G12" s="20"/>
      <c r="H12" s="20"/>
      <c r="I12" s="28" t="e">
        <f t="shared" si="0"/>
        <v>#DIV/0!</v>
      </c>
      <c r="J12" s="28" t="e">
        <f t="shared" si="1"/>
        <v>#DIV/0!</v>
      </c>
      <c r="K12" s="30" t="e">
        <f t="shared" si="3"/>
        <v>#DIV/0!</v>
      </c>
      <c r="L12" s="19" t="e">
        <f t="shared" si="4"/>
        <v>#DIV/0!</v>
      </c>
    </row>
    <row r="13" spans="1:16" x14ac:dyDescent="0.3">
      <c r="A13" s="17">
        <v>6</v>
      </c>
      <c r="B13" s="18"/>
      <c r="C13" s="19"/>
      <c r="D13" s="19"/>
      <c r="E13" s="19"/>
      <c r="F13" s="42">
        <f t="shared" si="2"/>
        <v>0</v>
      </c>
      <c r="G13" s="20"/>
      <c r="H13" s="20"/>
      <c r="I13" s="28" t="e">
        <f t="shared" si="0"/>
        <v>#DIV/0!</v>
      </c>
      <c r="J13" s="28" t="e">
        <f t="shared" si="1"/>
        <v>#DIV/0!</v>
      </c>
      <c r="K13" s="30" t="e">
        <f t="shared" si="3"/>
        <v>#DIV/0!</v>
      </c>
      <c r="L13" s="19" t="e">
        <f t="shared" si="4"/>
        <v>#DIV/0!</v>
      </c>
    </row>
    <row r="14" spans="1:16" x14ac:dyDescent="0.3">
      <c r="A14" s="17">
        <v>7</v>
      </c>
      <c r="B14" s="18"/>
      <c r="C14" s="19"/>
      <c r="D14" s="19"/>
      <c r="E14" s="19"/>
      <c r="F14" s="42">
        <f t="shared" si="2"/>
        <v>0</v>
      </c>
      <c r="G14" s="20"/>
      <c r="H14" s="20"/>
      <c r="I14" s="28" t="e">
        <f t="shared" si="0"/>
        <v>#DIV/0!</v>
      </c>
      <c r="J14" s="28" t="e">
        <f t="shared" si="1"/>
        <v>#DIV/0!</v>
      </c>
      <c r="K14" s="30" t="e">
        <f t="shared" si="3"/>
        <v>#DIV/0!</v>
      </c>
      <c r="L14" s="19" t="e">
        <f t="shared" si="4"/>
        <v>#DIV/0!</v>
      </c>
    </row>
    <row r="15" spans="1:16" ht="6" customHeight="1" x14ac:dyDescent="0.3">
      <c r="A15" s="34"/>
      <c r="B15" s="34"/>
      <c r="C15" s="34"/>
      <c r="D15" s="34"/>
      <c r="E15" s="34"/>
      <c r="F15" s="35"/>
      <c r="G15" s="34"/>
      <c r="H15" s="34"/>
      <c r="I15" s="36"/>
      <c r="J15" s="36"/>
      <c r="K15" s="37"/>
      <c r="L15" s="36"/>
    </row>
    <row r="16" spans="1:16" ht="33" customHeight="1" x14ac:dyDescent="0.3">
      <c r="A16" s="72" t="s">
        <v>35</v>
      </c>
      <c r="B16" s="73"/>
      <c r="C16" s="73"/>
      <c r="D16" s="73"/>
      <c r="E16" s="73"/>
      <c r="F16" s="73"/>
      <c r="G16" s="73"/>
      <c r="H16" s="73"/>
      <c r="I16" s="73"/>
      <c r="J16" s="41"/>
      <c r="K16" s="41"/>
      <c r="L16" s="23" t="e">
        <f>SUM(L8:L15)</f>
        <v>#DIV/0!</v>
      </c>
    </row>
    <row r="17" spans="1:12" x14ac:dyDescent="0.3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zoomScaleNormal="100" workbookViewId="0">
      <selection activeCell="D14" sqref="D14"/>
    </sheetView>
  </sheetViews>
  <sheetFormatPr defaultColWidth="9.109375" defaultRowHeight="13.8" x14ac:dyDescent="0.3"/>
  <cols>
    <col min="1" max="1" width="36.109375" style="3" customWidth="1"/>
    <col min="2" max="2" width="49" style="2" customWidth="1"/>
    <col min="3" max="16384" width="9.109375" style="1"/>
  </cols>
  <sheetData>
    <row r="1" spans="1:2" ht="21.75" customHeight="1" x14ac:dyDescent="0.3">
      <c r="A1" s="53" t="s">
        <v>37</v>
      </c>
      <c r="B1" s="53"/>
    </row>
    <row r="2" spans="1:2" ht="54.75" customHeight="1" x14ac:dyDescent="0.3">
      <c r="A2" s="53"/>
      <c r="B2" s="53"/>
    </row>
    <row r="3" spans="1:2" ht="15.6" x14ac:dyDescent="0.3">
      <c r="A3" s="77" t="s">
        <v>0</v>
      </c>
      <c r="B3" s="77"/>
    </row>
    <row r="4" spans="1:2" ht="15.6" x14ac:dyDescent="0.3">
      <c r="A4" s="4"/>
      <c r="B4" s="4"/>
    </row>
    <row r="5" spans="1:2" ht="86.25" customHeight="1" x14ac:dyDescent="0.3">
      <c r="A5" s="5" t="s">
        <v>1</v>
      </c>
      <c r="B5" s="5"/>
    </row>
    <row r="6" spans="1:2" ht="181.5" customHeight="1" x14ac:dyDescent="0.3">
      <c r="A6" s="5" t="s">
        <v>2</v>
      </c>
      <c r="B6" s="5" t="s">
        <v>38</v>
      </c>
    </row>
    <row r="7" spans="1:2" ht="91.5" customHeight="1" x14ac:dyDescent="0.3">
      <c r="A7" s="5" t="s">
        <v>49</v>
      </c>
      <c r="B7" s="6" t="s">
        <v>21</v>
      </c>
    </row>
    <row r="8" spans="1:2" ht="29.25" customHeight="1" x14ac:dyDescent="0.3">
      <c r="A8" s="55" t="s">
        <v>3</v>
      </c>
      <c r="B8" s="56"/>
    </row>
    <row r="9" spans="1:2" ht="15.6" x14ac:dyDescent="0.3">
      <c r="A9" s="8"/>
      <c r="B9" s="8"/>
    </row>
    <row r="10" spans="1:2" ht="15.6" x14ac:dyDescent="0.3">
      <c r="A10" s="57" t="s">
        <v>4</v>
      </c>
      <c r="B10" s="57"/>
    </row>
    <row r="11" spans="1:2" ht="15.6" x14ac:dyDescent="0.3">
      <c r="A11" s="8"/>
      <c r="B11" s="8"/>
    </row>
    <row r="12" spans="1:2" ht="15.6" x14ac:dyDescent="0.3">
      <c r="A12" s="11" t="s">
        <v>8</v>
      </c>
      <c r="B12" s="11" t="s">
        <v>5</v>
      </c>
    </row>
    <row r="13" spans="1:2" ht="15.6" x14ac:dyDescent="0.3">
      <c r="A13" s="8"/>
      <c r="B13" s="8"/>
    </row>
    <row r="14" spans="1:2" ht="15.6" x14ac:dyDescent="0.3">
      <c r="A14" s="9" t="s">
        <v>6</v>
      </c>
      <c r="B14" s="8"/>
    </row>
    <row r="15" spans="1:2" ht="15.6" x14ac:dyDescent="0.3">
      <c r="A15" s="10"/>
      <c r="B15" s="8"/>
    </row>
    <row r="16" spans="1:2" ht="29.25" customHeight="1" x14ac:dyDescent="0.3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zoomScaleNormal="100" workbookViewId="0">
      <selection activeCell="H10" sqref="H10"/>
    </sheetView>
  </sheetViews>
  <sheetFormatPr defaultRowHeight="14.4" x14ac:dyDescent="0.3"/>
  <cols>
    <col min="1" max="1" width="3.5546875" customWidth="1"/>
    <col min="2" max="2" width="17.44140625" customWidth="1"/>
    <col min="3" max="3" width="7.6640625" customWidth="1"/>
    <col min="4" max="5" width="8" customWidth="1"/>
    <col min="6" max="6" width="8.88671875" customWidth="1"/>
    <col min="7" max="8" width="8.44140625" customWidth="1"/>
    <col min="9" max="9" width="11" customWidth="1"/>
    <col min="10" max="10" width="13.109375" customWidth="1"/>
    <col min="11" max="11" width="11.33203125" customWidth="1"/>
    <col min="12" max="12" width="12.109375" customWidth="1"/>
    <col min="13" max="13" width="9.44140625" customWidth="1"/>
    <col min="14" max="14" width="10.6640625" customWidth="1"/>
  </cols>
  <sheetData>
    <row r="1" spans="1:18" ht="24" customHeight="1" x14ac:dyDescent="0.3">
      <c r="A1" s="60" t="s">
        <v>29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</row>
    <row r="2" spans="1:18" ht="14.25" customHeight="1" x14ac:dyDescent="0.3">
      <c r="A2" s="79" t="s">
        <v>30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8" x14ac:dyDescent="0.3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</row>
    <row r="4" spans="1:18" ht="49.5" customHeight="1" x14ac:dyDescent="0.3">
      <c r="A4" s="78" t="s">
        <v>31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</row>
    <row r="5" spans="1:18" ht="21.75" customHeight="1" x14ac:dyDescent="0.3">
      <c r="A5" s="78" t="s">
        <v>41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</row>
    <row r="6" spans="1:18" x14ac:dyDescent="0.3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3">
      <c r="A7" s="61" t="s">
        <v>9</v>
      </c>
      <c r="B7" s="63" t="s">
        <v>23</v>
      </c>
      <c r="C7" s="65" t="s">
        <v>56</v>
      </c>
      <c r="D7" s="66"/>
      <c r="E7" s="66"/>
      <c r="F7" s="67"/>
      <c r="G7" s="63" t="s">
        <v>24</v>
      </c>
      <c r="H7" s="63" t="s">
        <v>25</v>
      </c>
      <c r="I7" s="80" t="s">
        <v>22</v>
      </c>
      <c r="J7" s="80"/>
      <c r="K7" s="80"/>
      <c r="L7" s="13" t="s">
        <v>36</v>
      </c>
      <c r="M7" s="45" t="s">
        <v>52</v>
      </c>
      <c r="N7" s="81" t="s">
        <v>40</v>
      </c>
      <c r="R7" s="31"/>
    </row>
    <row r="8" spans="1:18" ht="158.4" x14ac:dyDescent="0.3">
      <c r="A8" s="62"/>
      <c r="B8" s="64"/>
      <c r="C8" s="46" t="s">
        <v>53</v>
      </c>
      <c r="D8" s="46" t="s">
        <v>54</v>
      </c>
      <c r="E8" s="46" t="s">
        <v>55</v>
      </c>
      <c r="F8" s="14"/>
      <c r="G8" s="68"/>
      <c r="H8" s="68"/>
      <c r="I8" s="26" t="s">
        <v>26</v>
      </c>
      <c r="J8" s="29" t="s">
        <v>10</v>
      </c>
      <c r="K8" s="29" t="s">
        <v>28</v>
      </c>
      <c r="L8" s="15"/>
      <c r="M8" s="32" t="s">
        <v>51</v>
      </c>
      <c r="N8" s="82"/>
    </row>
    <row r="9" spans="1:18" ht="55.2" x14ac:dyDescent="0.3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32</v>
      </c>
      <c r="G9" s="16">
        <v>7</v>
      </c>
      <c r="H9" s="16" t="s">
        <v>60</v>
      </c>
      <c r="I9" s="27" t="s">
        <v>33</v>
      </c>
      <c r="J9" s="27">
        <v>10</v>
      </c>
      <c r="K9" s="27">
        <v>11</v>
      </c>
      <c r="L9" s="16" t="s">
        <v>34</v>
      </c>
      <c r="M9" s="16">
        <v>13</v>
      </c>
      <c r="N9" s="16">
        <v>14</v>
      </c>
    </row>
    <row r="10" spans="1:18" x14ac:dyDescent="0.3">
      <c r="A10" s="17">
        <v>1</v>
      </c>
      <c r="B10" s="18"/>
      <c r="C10" s="19"/>
      <c r="D10" s="19"/>
      <c r="E10" s="19"/>
      <c r="F10" s="25">
        <f>C10+D10+E10</f>
        <v>0</v>
      </c>
      <c r="G10" s="20"/>
      <c r="H10" s="20"/>
      <c r="I10" s="28" t="e">
        <f t="shared" ref="I10:I16" si="0">AVERAGE(C10:E10)</f>
        <v>#DIV/0!</v>
      </c>
      <c r="J10" s="28" t="e">
        <f t="shared" ref="J10:J16" si="1">STDEV(C10:E10)</f>
        <v>#DIV/0!</v>
      </c>
      <c r="K10" s="30" t="e">
        <f>J10/I10</f>
        <v>#DIV/0!</v>
      </c>
      <c r="L10" s="19" t="e">
        <f>F10/H10*G10</f>
        <v>#DIV/0!</v>
      </c>
      <c r="M10" s="33"/>
      <c r="N10" s="19" t="e">
        <f>L10*(1+M10)</f>
        <v>#DIV/0!</v>
      </c>
    </row>
    <row r="11" spans="1:18" x14ac:dyDescent="0.3">
      <c r="A11" s="17">
        <v>2</v>
      </c>
      <c r="B11" s="18"/>
      <c r="C11" s="19"/>
      <c r="D11" s="19"/>
      <c r="E11" s="19"/>
      <c r="F11" s="25">
        <f t="shared" ref="F11:F16" si="2">C11+D11+E11</f>
        <v>0</v>
      </c>
      <c r="G11" s="20"/>
      <c r="H11" s="20"/>
      <c r="I11" s="28" t="e">
        <f t="shared" si="0"/>
        <v>#DIV/0!</v>
      </c>
      <c r="J11" s="28" t="e">
        <f t="shared" si="1"/>
        <v>#DIV/0!</v>
      </c>
      <c r="K11" s="30" t="e">
        <f t="shared" ref="K11:K16" si="3">J11/I11</f>
        <v>#DIV/0!</v>
      </c>
      <c r="L11" s="19" t="e">
        <f t="shared" ref="L11:L16" si="4">F11/H11*G11</f>
        <v>#DIV/0!</v>
      </c>
      <c r="M11" s="33"/>
      <c r="N11" s="19" t="e">
        <f t="shared" ref="N11:N16" si="5">L11*(1+M11)</f>
        <v>#DIV/0!</v>
      </c>
    </row>
    <row r="12" spans="1:18" x14ac:dyDescent="0.3">
      <c r="A12" s="17">
        <v>3</v>
      </c>
      <c r="B12" s="18"/>
      <c r="C12" s="19"/>
      <c r="D12" s="19"/>
      <c r="E12" s="19"/>
      <c r="F12" s="25">
        <f t="shared" si="2"/>
        <v>0</v>
      </c>
      <c r="G12" s="20"/>
      <c r="H12" s="20"/>
      <c r="I12" s="28" t="e">
        <f t="shared" si="0"/>
        <v>#DIV/0!</v>
      </c>
      <c r="J12" s="28" t="e">
        <f t="shared" si="1"/>
        <v>#DIV/0!</v>
      </c>
      <c r="K12" s="30" t="e">
        <f t="shared" si="3"/>
        <v>#DIV/0!</v>
      </c>
      <c r="L12" s="19" t="e">
        <f t="shared" si="4"/>
        <v>#DIV/0!</v>
      </c>
      <c r="M12" s="33"/>
      <c r="N12" s="19" t="e">
        <f t="shared" si="5"/>
        <v>#DIV/0!</v>
      </c>
    </row>
    <row r="13" spans="1:18" x14ac:dyDescent="0.3">
      <c r="A13" s="17">
        <v>4</v>
      </c>
      <c r="B13" s="18"/>
      <c r="C13" s="19"/>
      <c r="D13" s="19"/>
      <c r="E13" s="19"/>
      <c r="F13" s="25">
        <f t="shared" si="2"/>
        <v>0</v>
      </c>
      <c r="G13" s="20"/>
      <c r="H13" s="20"/>
      <c r="I13" s="28" t="e">
        <f t="shared" si="0"/>
        <v>#DIV/0!</v>
      </c>
      <c r="J13" s="28" t="e">
        <f t="shared" si="1"/>
        <v>#DIV/0!</v>
      </c>
      <c r="K13" s="30" t="e">
        <f t="shared" si="3"/>
        <v>#DIV/0!</v>
      </c>
      <c r="L13" s="19" t="e">
        <f t="shared" si="4"/>
        <v>#DIV/0!</v>
      </c>
      <c r="M13" s="33"/>
      <c r="N13" s="19" t="e">
        <f t="shared" si="5"/>
        <v>#DIV/0!</v>
      </c>
    </row>
    <row r="14" spans="1:18" x14ac:dyDescent="0.3">
      <c r="A14" s="17">
        <v>5</v>
      </c>
      <c r="B14" s="18"/>
      <c r="C14" s="19"/>
      <c r="D14" s="19"/>
      <c r="E14" s="19"/>
      <c r="F14" s="25">
        <f t="shared" si="2"/>
        <v>0</v>
      </c>
      <c r="G14" s="20"/>
      <c r="H14" s="20"/>
      <c r="I14" s="28" t="e">
        <f t="shared" si="0"/>
        <v>#DIV/0!</v>
      </c>
      <c r="J14" s="28" t="e">
        <f t="shared" si="1"/>
        <v>#DIV/0!</v>
      </c>
      <c r="K14" s="30" t="e">
        <f t="shared" si="3"/>
        <v>#DIV/0!</v>
      </c>
      <c r="L14" s="19" t="e">
        <f t="shared" si="4"/>
        <v>#DIV/0!</v>
      </c>
      <c r="M14" s="33"/>
      <c r="N14" s="19" t="e">
        <f t="shared" si="5"/>
        <v>#DIV/0!</v>
      </c>
    </row>
    <row r="15" spans="1:18" x14ac:dyDescent="0.3">
      <c r="A15" s="17">
        <v>6</v>
      </c>
      <c r="B15" s="18"/>
      <c r="C15" s="19"/>
      <c r="D15" s="19"/>
      <c r="E15" s="19"/>
      <c r="F15" s="25">
        <f t="shared" si="2"/>
        <v>0</v>
      </c>
      <c r="G15" s="20"/>
      <c r="H15" s="20"/>
      <c r="I15" s="28" t="e">
        <f t="shared" si="0"/>
        <v>#DIV/0!</v>
      </c>
      <c r="J15" s="28" t="e">
        <f t="shared" si="1"/>
        <v>#DIV/0!</v>
      </c>
      <c r="K15" s="30" t="e">
        <f t="shared" si="3"/>
        <v>#DIV/0!</v>
      </c>
      <c r="L15" s="19" t="e">
        <f t="shared" si="4"/>
        <v>#DIV/0!</v>
      </c>
      <c r="M15" s="33"/>
      <c r="N15" s="19" t="e">
        <f t="shared" si="5"/>
        <v>#DIV/0!</v>
      </c>
    </row>
    <row r="16" spans="1:18" x14ac:dyDescent="0.3">
      <c r="A16" s="17">
        <v>7</v>
      </c>
      <c r="B16" s="18"/>
      <c r="C16" s="19"/>
      <c r="D16" s="19"/>
      <c r="E16" s="19"/>
      <c r="F16" s="25">
        <f t="shared" si="2"/>
        <v>0</v>
      </c>
      <c r="G16" s="20"/>
      <c r="H16" s="20"/>
      <c r="I16" s="28" t="e">
        <f t="shared" si="0"/>
        <v>#DIV/0!</v>
      </c>
      <c r="J16" s="28" t="e">
        <f t="shared" si="1"/>
        <v>#DIV/0!</v>
      </c>
      <c r="K16" s="30" t="e">
        <f t="shared" si="3"/>
        <v>#DIV/0!</v>
      </c>
      <c r="L16" s="19" t="e">
        <f t="shared" si="4"/>
        <v>#DIV/0!</v>
      </c>
      <c r="M16" s="33"/>
      <c r="N16" s="19" t="e">
        <f t="shared" si="5"/>
        <v>#DIV/0!</v>
      </c>
    </row>
    <row r="17" spans="1:14" ht="6" customHeight="1" x14ac:dyDescent="0.3">
      <c r="A17" s="34"/>
      <c r="B17" s="34"/>
      <c r="C17" s="34"/>
      <c r="D17" s="34"/>
      <c r="E17" s="34"/>
      <c r="F17" s="35"/>
      <c r="G17" s="34"/>
      <c r="H17" s="34"/>
      <c r="I17" s="36"/>
      <c r="J17" s="36"/>
      <c r="K17" s="37"/>
      <c r="L17" s="36"/>
      <c r="M17" s="38"/>
      <c r="N17" s="36"/>
    </row>
    <row r="18" spans="1:14" ht="33" customHeight="1" x14ac:dyDescent="0.3">
      <c r="A18" s="72" t="s">
        <v>35</v>
      </c>
      <c r="B18" s="73"/>
      <c r="C18" s="73"/>
      <c r="D18" s="73"/>
      <c r="E18" s="73"/>
      <c r="F18" s="73"/>
      <c r="G18" s="73"/>
      <c r="H18" s="73"/>
      <c r="I18" s="73"/>
      <c r="J18" s="21"/>
      <c r="K18" s="21"/>
      <c r="L18" s="23" t="e">
        <f>SUM(L10:L17)</f>
        <v>#DIV/0!</v>
      </c>
      <c r="M18" s="23"/>
      <c r="N18" s="23" t="e">
        <f>SUM(N10:N17)</f>
        <v>#DIV/0!</v>
      </c>
    </row>
    <row r="19" spans="1:14" x14ac:dyDescent="0.3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I7:K7"/>
    <mergeCell ref="A18:I18"/>
    <mergeCell ref="N7:N8"/>
    <mergeCell ref="A7:A8"/>
    <mergeCell ref="B7:B8"/>
    <mergeCell ref="C7:F7"/>
    <mergeCell ref="G7:G8"/>
    <mergeCell ref="H7:H8"/>
    <mergeCell ref="A1:N1"/>
    <mergeCell ref="A2:N2"/>
    <mergeCell ref="A3:N3"/>
    <mergeCell ref="A4:N4"/>
    <mergeCell ref="A5:N5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zoomScaleNormal="100" workbookViewId="0">
      <selection activeCell="B5" sqref="B5"/>
    </sheetView>
  </sheetViews>
  <sheetFormatPr defaultColWidth="9.109375" defaultRowHeight="13.8" x14ac:dyDescent="0.3"/>
  <cols>
    <col min="1" max="1" width="36.109375" style="3" customWidth="1"/>
    <col min="2" max="2" width="49" style="2" customWidth="1"/>
    <col min="3" max="16384" width="9.109375" style="1"/>
  </cols>
  <sheetData>
    <row r="1" spans="1:2" ht="21.75" customHeight="1" x14ac:dyDescent="0.3">
      <c r="A1" s="53" t="s">
        <v>37</v>
      </c>
      <c r="B1" s="53"/>
    </row>
    <row r="2" spans="1:2" ht="54.75" customHeight="1" x14ac:dyDescent="0.3">
      <c r="A2" s="53"/>
      <c r="B2" s="53"/>
    </row>
    <row r="3" spans="1:2" ht="15.6" x14ac:dyDescent="0.3">
      <c r="A3" s="77" t="s">
        <v>0</v>
      </c>
      <c r="B3" s="77"/>
    </row>
    <row r="4" spans="1:2" ht="15.6" x14ac:dyDescent="0.3">
      <c r="A4" s="4"/>
      <c r="B4" s="4"/>
    </row>
    <row r="5" spans="1:2" ht="86.25" customHeight="1" x14ac:dyDescent="0.3">
      <c r="A5" s="5" t="s">
        <v>1</v>
      </c>
      <c r="B5" s="5"/>
    </row>
    <row r="6" spans="1:2" ht="159.75" customHeight="1" x14ac:dyDescent="0.3">
      <c r="A6" s="5" t="s">
        <v>2</v>
      </c>
      <c r="B6" s="5" t="s">
        <v>39</v>
      </c>
    </row>
    <row r="7" spans="1:2" ht="91.5" customHeight="1" x14ac:dyDescent="0.3">
      <c r="A7" s="5" t="s">
        <v>49</v>
      </c>
      <c r="B7" s="6" t="s">
        <v>21</v>
      </c>
    </row>
    <row r="8" spans="1:2" ht="29.25" customHeight="1" x14ac:dyDescent="0.3">
      <c r="A8" s="55" t="s">
        <v>3</v>
      </c>
      <c r="B8" s="56"/>
    </row>
    <row r="9" spans="1:2" ht="15.6" x14ac:dyDescent="0.3">
      <c r="A9" s="8"/>
      <c r="B9" s="8"/>
    </row>
    <row r="10" spans="1:2" ht="15.6" x14ac:dyDescent="0.3">
      <c r="A10" s="57" t="s">
        <v>4</v>
      </c>
      <c r="B10" s="57"/>
    </row>
    <row r="11" spans="1:2" ht="15.6" x14ac:dyDescent="0.3">
      <c r="A11" s="8"/>
      <c r="B11" s="8"/>
    </row>
    <row r="12" spans="1:2" ht="15.6" x14ac:dyDescent="0.3">
      <c r="A12" s="11" t="s">
        <v>8</v>
      </c>
      <c r="B12" s="11" t="s">
        <v>5</v>
      </c>
    </row>
    <row r="13" spans="1:2" ht="15.6" x14ac:dyDescent="0.3">
      <c r="A13" s="8"/>
      <c r="B13" s="8"/>
    </row>
    <row r="14" spans="1:2" ht="15.6" x14ac:dyDescent="0.3">
      <c r="A14" s="9" t="s">
        <v>6</v>
      </c>
      <c r="B14" s="8"/>
    </row>
    <row r="15" spans="1:2" ht="15.6" x14ac:dyDescent="0.3">
      <c r="A15" s="10"/>
      <c r="B15" s="8"/>
    </row>
    <row r="16" spans="1:2" ht="29.25" customHeight="1" x14ac:dyDescent="0.3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zoomScaleNormal="100" workbookViewId="0">
      <selection activeCell="I23" sqref="I23"/>
    </sheetView>
  </sheetViews>
  <sheetFormatPr defaultRowHeight="14.4" x14ac:dyDescent="0.3"/>
  <cols>
    <col min="1" max="1" width="3.5546875" customWidth="1"/>
    <col min="2" max="2" width="17.44140625" customWidth="1"/>
    <col min="3" max="3" width="11.6640625" customWidth="1"/>
    <col min="4" max="4" width="12.109375" customWidth="1"/>
    <col min="5" max="5" width="11.5546875" customWidth="1"/>
    <col min="6" max="6" width="10.109375" customWidth="1"/>
    <col min="7" max="7" width="8.44140625" customWidth="1"/>
    <col min="8" max="8" width="10" customWidth="1"/>
    <col min="9" max="9" width="11" customWidth="1"/>
    <col min="10" max="10" width="13.109375" customWidth="1"/>
    <col min="11" max="11" width="11.33203125" customWidth="1"/>
    <col min="12" max="12" width="15.6640625" customWidth="1"/>
  </cols>
  <sheetData>
    <row r="1" spans="1:16" ht="24" customHeight="1" x14ac:dyDescent="0.3">
      <c r="A1" s="60" t="s">
        <v>29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1:16" ht="14.25" customHeight="1" x14ac:dyDescent="0.3">
      <c r="A2" s="79" t="s">
        <v>43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</row>
    <row r="3" spans="1:16" x14ac:dyDescent="0.3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</row>
    <row r="4" spans="1:16" ht="49.5" customHeight="1" x14ac:dyDescent="0.3">
      <c r="A4" s="78" t="s">
        <v>48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</row>
    <row r="5" spans="1:16" ht="21" customHeight="1" x14ac:dyDescent="0.3">
      <c r="A5" s="78" t="s">
        <v>46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</row>
    <row r="6" spans="1:16" x14ac:dyDescent="0.3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3">
      <c r="A7" s="61" t="s">
        <v>9</v>
      </c>
      <c r="B7" s="63" t="s">
        <v>23</v>
      </c>
      <c r="C7" s="65" t="s">
        <v>56</v>
      </c>
      <c r="D7" s="66"/>
      <c r="E7" s="66"/>
      <c r="F7" s="67"/>
      <c r="G7" s="63" t="s">
        <v>24</v>
      </c>
      <c r="H7" s="63" t="s">
        <v>25</v>
      </c>
      <c r="I7" s="74" t="s">
        <v>22</v>
      </c>
      <c r="J7" s="74"/>
      <c r="K7" s="74"/>
      <c r="L7" s="13" t="s">
        <v>36</v>
      </c>
      <c r="P7" s="31"/>
    </row>
    <row r="8" spans="1:16" ht="105.6" x14ac:dyDescent="0.3">
      <c r="A8" s="62"/>
      <c r="B8" s="64"/>
      <c r="C8" s="46" t="s">
        <v>53</v>
      </c>
      <c r="D8" s="46" t="s">
        <v>54</v>
      </c>
      <c r="E8" s="46" t="s">
        <v>55</v>
      </c>
      <c r="F8" s="14"/>
      <c r="G8" s="68"/>
      <c r="H8" s="68"/>
      <c r="I8" s="26" t="s">
        <v>26</v>
      </c>
      <c r="J8" s="29" t="s">
        <v>10</v>
      </c>
      <c r="K8" s="29" t="s">
        <v>28</v>
      </c>
      <c r="L8" s="15"/>
    </row>
    <row r="9" spans="1:16" ht="41.4" x14ac:dyDescent="0.3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32</v>
      </c>
      <c r="G9" s="16">
        <v>7</v>
      </c>
      <c r="H9" s="16" t="s">
        <v>60</v>
      </c>
      <c r="I9" s="27" t="s">
        <v>33</v>
      </c>
      <c r="J9" s="27">
        <v>10</v>
      </c>
      <c r="K9" s="27">
        <v>11</v>
      </c>
      <c r="L9" s="16" t="s">
        <v>34</v>
      </c>
    </row>
    <row r="10" spans="1:16" x14ac:dyDescent="0.3">
      <c r="A10" s="17">
        <v>1</v>
      </c>
      <c r="B10" s="18"/>
      <c r="C10" s="19"/>
      <c r="D10" s="19"/>
      <c r="E10" s="19"/>
      <c r="F10" s="25">
        <f>C10+D10+E10</f>
        <v>0</v>
      </c>
      <c r="G10" s="20"/>
      <c r="H10" s="20"/>
      <c r="I10" s="28" t="e">
        <f t="shared" ref="I10:I16" si="0">AVERAGE(C10:E10)</f>
        <v>#DIV/0!</v>
      </c>
      <c r="J10" s="28" t="e">
        <f t="shared" ref="J10:J16" si="1">STDEV(C10:E10)</f>
        <v>#DIV/0!</v>
      </c>
      <c r="K10" s="30" t="e">
        <f>J10/I10</f>
        <v>#DIV/0!</v>
      </c>
      <c r="L10" s="19" t="e">
        <f>F10/H10*G10</f>
        <v>#DIV/0!</v>
      </c>
    </row>
    <row r="11" spans="1:16" x14ac:dyDescent="0.3">
      <c r="A11" s="17">
        <v>2</v>
      </c>
      <c r="B11" s="18"/>
      <c r="C11" s="19"/>
      <c r="D11" s="19"/>
      <c r="E11" s="19"/>
      <c r="F11" s="25">
        <f t="shared" ref="F11:F16" si="2">C11+D11+E11</f>
        <v>0</v>
      </c>
      <c r="G11" s="20"/>
      <c r="H11" s="20"/>
      <c r="I11" s="28" t="e">
        <f t="shared" si="0"/>
        <v>#DIV/0!</v>
      </c>
      <c r="J11" s="28" t="e">
        <f t="shared" si="1"/>
        <v>#DIV/0!</v>
      </c>
      <c r="K11" s="30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3">
      <c r="A12" s="17">
        <v>3</v>
      </c>
      <c r="B12" s="18"/>
      <c r="C12" s="19"/>
      <c r="D12" s="19"/>
      <c r="E12" s="19"/>
      <c r="F12" s="25">
        <f t="shared" si="2"/>
        <v>0</v>
      </c>
      <c r="G12" s="20"/>
      <c r="H12" s="20"/>
      <c r="I12" s="28" t="e">
        <f t="shared" si="0"/>
        <v>#DIV/0!</v>
      </c>
      <c r="J12" s="28" t="e">
        <f t="shared" si="1"/>
        <v>#DIV/0!</v>
      </c>
      <c r="K12" s="30" t="e">
        <f t="shared" si="3"/>
        <v>#DIV/0!</v>
      </c>
      <c r="L12" s="19" t="e">
        <f t="shared" si="4"/>
        <v>#DIV/0!</v>
      </c>
    </row>
    <row r="13" spans="1:16" x14ac:dyDescent="0.3">
      <c r="A13" s="17">
        <v>4</v>
      </c>
      <c r="B13" s="18"/>
      <c r="C13" s="19"/>
      <c r="D13" s="19"/>
      <c r="E13" s="19"/>
      <c r="F13" s="25">
        <f t="shared" si="2"/>
        <v>0</v>
      </c>
      <c r="G13" s="20"/>
      <c r="H13" s="20"/>
      <c r="I13" s="28" t="e">
        <f t="shared" si="0"/>
        <v>#DIV/0!</v>
      </c>
      <c r="J13" s="28" t="e">
        <f t="shared" si="1"/>
        <v>#DIV/0!</v>
      </c>
      <c r="K13" s="30" t="e">
        <f t="shared" si="3"/>
        <v>#DIV/0!</v>
      </c>
      <c r="L13" s="19" t="e">
        <f t="shared" si="4"/>
        <v>#DIV/0!</v>
      </c>
    </row>
    <row r="14" spans="1:16" x14ac:dyDescent="0.3">
      <c r="A14" s="17">
        <v>5</v>
      </c>
      <c r="B14" s="18"/>
      <c r="C14" s="19"/>
      <c r="D14" s="19"/>
      <c r="E14" s="19"/>
      <c r="F14" s="25">
        <f t="shared" si="2"/>
        <v>0</v>
      </c>
      <c r="G14" s="20"/>
      <c r="H14" s="20"/>
      <c r="I14" s="28" t="e">
        <f t="shared" si="0"/>
        <v>#DIV/0!</v>
      </c>
      <c r="J14" s="28" t="e">
        <f t="shared" si="1"/>
        <v>#DIV/0!</v>
      </c>
      <c r="K14" s="30" t="e">
        <f t="shared" si="3"/>
        <v>#DIV/0!</v>
      </c>
      <c r="L14" s="19" t="e">
        <f t="shared" si="4"/>
        <v>#DIV/0!</v>
      </c>
    </row>
    <row r="15" spans="1:16" x14ac:dyDescent="0.3">
      <c r="A15" s="17">
        <v>6</v>
      </c>
      <c r="B15" s="18"/>
      <c r="C15" s="19"/>
      <c r="D15" s="19"/>
      <c r="E15" s="19"/>
      <c r="F15" s="25">
        <f t="shared" si="2"/>
        <v>0</v>
      </c>
      <c r="G15" s="20"/>
      <c r="H15" s="20"/>
      <c r="I15" s="28" t="e">
        <f t="shared" si="0"/>
        <v>#DIV/0!</v>
      </c>
      <c r="J15" s="28" t="e">
        <f t="shared" si="1"/>
        <v>#DIV/0!</v>
      </c>
      <c r="K15" s="30" t="e">
        <f t="shared" si="3"/>
        <v>#DIV/0!</v>
      </c>
      <c r="L15" s="19" t="e">
        <f t="shared" si="4"/>
        <v>#DIV/0!</v>
      </c>
    </row>
    <row r="16" spans="1:16" x14ac:dyDescent="0.3">
      <c r="A16" s="17">
        <v>7</v>
      </c>
      <c r="B16" s="18"/>
      <c r="C16" s="19"/>
      <c r="D16" s="19"/>
      <c r="E16" s="19"/>
      <c r="F16" s="25">
        <f t="shared" si="2"/>
        <v>0</v>
      </c>
      <c r="G16" s="20"/>
      <c r="H16" s="20"/>
      <c r="I16" s="28" t="e">
        <f t="shared" si="0"/>
        <v>#DIV/0!</v>
      </c>
      <c r="J16" s="28" t="e">
        <f t="shared" si="1"/>
        <v>#DIV/0!</v>
      </c>
      <c r="K16" s="30" t="e">
        <f t="shared" si="3"/>
        <v>#DIV/0!</v>
      </c>
      <c r="L16" s="19" t="e">
        <f t="shared" si="4"/>
        <v>#DIV/0!</v>
      </c>
    </row>
    <row r="17" spans="1:12" ht="6" customHeight="1" x14ac:dyDescent="0.3">
      <c r="A17" s="34"/>
      <c r="B17" s="34"/>
      <c r="C17" s="34"/>
      <c r="D17" s="34"/>
      <c r="E17" s="34"/>
      <c r="F17" s="35"/>
      <c r="G17" s="34"/>
      <c r="H17" s="34"/>
      <c r="I17" s="36"/>
      <c r="J17" s="36"/>
      <c r="K17" s="37"/>
      <c r="L17" s="36"/>
    </row>
    <row r="18" spans="1:12" ht="33" customHeight="1" x14ac:dyDescent="0.3">
      <c r="A18" s="72" t="s">
        <v>35</v>
      </c>
      <c r="B18" s="73"/>
      <c r="C18" s="73"/>
      <c r="D18" s="73"/>
      <c r="E18" s="73"/>
      <c r="F18" s="73"/>
      <c r="G18" s="73"/>
      <c r="H18" s="73"/>
      <c r="I18" s="73"/>
      <c r="J18" s="21"/>
      <c r="K18" s="21"/>
      <c r="L18" s="23" t="e">
        <f>SUM(L10:L17)</f>
        <v>#DIV/0!</v>
      </c>
    </row>
    <row r="19" spans="1:12" x14ac:dyDescent="0.3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zoomScaleNormal="100" workbookViewId="0">
      <selection activeCell="G12" sqref="G12"/>
    </sheetView>
  </sheetViews>
  <sheetFormatPr defaultRowHeight="14.4" x14ac:dyDescent="0.3"/>
  <cols>
    <col min="1" max="1" width="32.109375" customWidth="1"/>
    <col min="2" max="2" width="54.44140625" customWidth="1"/>
  </cols>
  <sheetData>
    <row r="1" spans="1:2" ht="15.6" x14ac:dyDescent="0.3">
      <c r="A1" s="7"/>
      <c r="B1" s="9" t="s">
        <v>12</v>
      </c>
    </row>
    <row r="2" spans="1:2" ht="32.25" customHeight="1" x14ac:dyDescent="0.3">
      <c r="A2" s="53" t="s">
        <v>13</v>
      </c>
      <c r="B2" s="53"/>
    </row>
    <row r="3" spans="1:2" ht="33.75" customHeight="1" x14ac:dyDescent="0.3">
      <c r="A3" s="53"/>
      <c r="B3" s="53"/>
    </row>
    <row r="4" spans="1:2" ht="15.6" x14ac:dyDescent="0.3">
      <c r="A4" s="83" t="s">
        <v>0</v>
      </c>
      <c r="B4" s="83"/>
    </row>
    <row r="5" spans="1:2" ht="15.6" x14ac:dyDescent="0.3">
      <c r="A5" s="84" t="s">
        <v>1</v>
      </c>
      <c r="B5" s="24" t="s">
        <v>14</v>
      </c>
    </row>
    <row r="6" spans="1:2" ht="54.75" customHeight="1" x14ac:dyDescent="0.3">
      <c r="A6" s="85"/>
      <c r="B6" s="24" t="s">
        <v>15</v>
      </c>
    </row>
    <row r="7" spans="1:2" ht="42" customHeight="1" x14ac:dyDescent="0.3">
      <c r="A7" s="85"/>
      <c r="B7" s="24" t="s">
        <v>16</v>
      </c>
    </row>
    <row r="8" spans="1:2" ht="38.25" customHeight="1" x14ac:dyDescent="0.3">
      <c r="A8" s="86"/>
      <c r="B8" s="24" t="s">
        <v>17</v>
      </c>
    </row>
    <row r="9" spans="1:2" ht="111" customHeight="1" x14ac:dyDescent="0.3">
      <c r="A9" s="5" t="s">
        <v>18</v>
      </c>
      <c r="B9" s="5" t="s">
        <v>19</v>
      </c>
    </row>
    <row r="10" spans="1:2" ht="15.6" x14ac:dyDescent="0.3">
      <c r="A10" s="5" t="s">
        <v>20</v>
      </c>
      <c r="B10" s="5"/>
    </row>
    <row r="11" spans="1:2" ht="98.25" customHeight="1" x14ac:dyDescent="0.3">
      <c r="A11" s="5" t="s">
        <v>50</v>
      </c>
      <c r="B11" s="6" t="s">
        <v>21</v>
      </c>
    </row>
    <row r="12" spans="1:2" ht="15.6" x14ac:dyDescent="0.3">
      <c r="A12" s="7"/>
      <c r="B12" s="7"/>
    </row>
    <row r="13" spans="1:2" ht="15.6" x14ac:dyDescent="0.3">
      <c r="A13" s="10"/>
      <c r="B13" s="7"/>
    </row>
    <row r="14" spans="1:2" ht="15.6" x14ac:dyDescent="0.3">
      <c r="A14" s="58" t="s">
        <v>7</v>
      </c>
      <c r="B14" s="58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НМЦК-п.3.7.1</vt:lpstr>
      <vt:lpstr>Прилож.1 - п.3.7.1</vt:lpstr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CBS MariaP</cp:lastModifiedBy>
  <cp:lastPrinted>2026-05-12T12:34:58Z</cp:lastPrinted>
  <dcterms:created xsi:type="dcterms:W3CDTF">2011-08-15T06:57:36Z</dcterms:created>
  <dcterms:modified xsi:type="dcterms:W3CDTF">2026-05-12T12:35:15Z</dcterms:modified>
</cp:coreProperties>
</file>