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Violetta\Desktop\Yandex.Disk\Yandex.Disk-SharedResources-v.saigakova@prostospb.team\d_5vfa9fq3WGzwaQ\ЗАКУПКИ\2026 ГОД\ТОРГИ 2026\Электронный магазин\Оказание услуг связи\На размещение\"/>
    </mc:Choice>
  </mc:AlternateContent>
  <xr:revisionPtr revIDLastSave="0" documentId="13_ncr:1_{E1B0A813-16A5-4D9F-98E2-67546DC1CE8A}" xr6:coauthVersionLast="47" xr6:coauthVersionMax="47" xr10:uidLastSave="{00000000-0000-0000-0000-000000000000}"/>
  <bookViews>
    <workbookView xWindow="1950" yWindow="675" windowWidth="18180" windowHeight="20205" xr2:uid="{00000000-000D-0000-FFFF-FFFF00000000}"/>
  </bookViews>
  <sheets>
    <sheet name="Расчет цены" sheetId="1" r:id="rId1"/>
  </sheets>
  <definedNames>
    <definedName name="_xlnm._FilterDatabase" localSheetId="0" hidden="1">'Расчет цены'!$A$4:$Q$11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5" i="1" l="1"/>
  <c r="K5" i="1"/>
  <c r="Q7" i="1"/>
  <c r="Q8" i="1"/>
  <c r="Q9" i="1"/>
  <c r="Q6" i="1"/>
  <c r="P6" i="1"/>
  <c r="K6" i="1"/>
  <c r="L6" i="1" s="1"/>
  <c r="M6" i="1" s="1"/>
  <c r="K7" i="1"/>
  <c r="L7" i="1" s="1"/>
  <c r="M7" i="1" s="1"/>
  <c r="K8" i="1"/>
  <c r="L8" i="1" s="1"/>
  <c r="M8" i="1" s="1"/>
  <c r="Q10" i="1" l="1"/>
  <c r="O8" i="1"/>
  <c r="P8" i="1" s="1"/>
  <c r="N8" i="1" s="1"/>
  <c r="O6" i="1"/>
  <c r="N6" i="1" s="1"/>
  <c r="O7" i="1"/>
  <c r="P7" i="1" s="1"/>
  <c r="N7" i="1" s="1"/>
  <c r="K9" i="1"/>
  <c r="L9" i="1" s="1"/>
  <c r="M9" i="1" s="1"/>
  <c r="O9" i="1" l="1"/>
  <c r="P9" i="1" s="1"/>
  <c r="N9" i="1" s="1"/>
  <c r="L5" i="1" l="1"/>
  <c r="M5" i="1" s="1"/>
  <c r="P5" i="1"/>
  <c r="P10" i="1" s="1"/>
  <c r="N5" i="1" l="1"/>
  <c r="K11" i="1"/>
</calcChain>
</file>

<file path=xl/sharedStrings.xml><?xml version="1.0" encoding="utf-8"?>
<sst xmlns="http://schemas.openxmlformats.org/spreadsheetml/2006/main" count="37" uniqueCount="30">
  <si>
    <t>Используемый метод определения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</si>
  <si>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</si>
  <si>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</si>
  <si>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КТРУ/ККН</t>
  </si>
  <si>
    <t>Наименование</t>
  </si>
  <si>
    <t>Ед. изм</t>
  </si>
  <si>
    <t>Коммерческие предложения (руб.)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</si>
  <si>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</si>
  <si>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</si>
  <si>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t>Пред.цена</t>
  </si>
  <si>
    <r>
      <t>Средняя арифмети-ческая цена за единицу - &lt;ц&gt;</t>
    </r>
    <r>
      <rPr>
        <i/>
        <sz val="9"/>
        <color indexed="2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</si>
  <si>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</si>
  <si>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</si>
  <si>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r>
      <rPr>
        <b/>
        <sz val="9"/>
        <color indexed="64"/>
        <rFont val="Times New Roman"/>
        <family val="1"/>
        <charset val="204"/>
      </rPr>
      <t xml:space="preserve">Расчет Н(М)ЦК по формуле
</t>
    </r>
    <r>
      <rPr>
        <sz val="9"/>
        <color indexed="64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64"/>
        <rFont val="Times New Roman"/>
        <family val="1"/>
        <charset val="204"/>
      </rPr>
      <t>i</t>
    </r>
    <r>
      <rPr>
        <sz val="9"/>
        <color indexed="64"/>
        <rFont val="Times New Roman"/>
        <family val="1"/>
        <charset val="204"/>
      </rPr>
      <t xml:space="preserve"> - цена единицы
</t>
    </r>
  </si>
  <si>
    <t>Цена за ед. изм. (руб.)</t>
  </si>
  <si>
    <t>Н(М)ЦК, ЦДЕП контракта с учетом округления цены за ед. (руб.)</t>
  </si>
  <si>
    <t>Итого:</t>
  </si>
  <si>
    <t>В результате проведенного расчета Н(М)ЦК, контракта составила:</t>
  </si>
  <si>
    <t>рублей</t>
  </si>
  <si>
    <t>Кол-во</t>
  </si>
  <si>
    <t>Запись разговоров</t>
  </si>
  <si>
    <t>Обслуживание многоканального номера по тарифу</t>
  </si>
  <si>
    <t xml:space="preserve">усл. Ед. </t>
  </si>
  <si>
    <t>мес.</t>
  </si>
  <si>
    <t>Колл-центр 5 лицензий</t>
  </si>
  <si>
    <t>61.10.30.110</t>
  </si>
  <si>
    <t>В соответствии с приведенной методикой и полученными данными начальная (максимальная) цена контракта установлена как средняя и составляет: 88 094,35 руб. (Восемьдесят восемь тысяч девяносто четыре рубля тридцать пять копеек).</t>
  </si>
  <si>
    <t>Обоснование начальной (максимальной) цены контракта на
Оказание услуг связи в 2026 году</t>
  </si>
  <si>
    <t>Выделение и обслуживание категории номера с двумя парами повторяющимися цифр</t>
  </si>
  <si>
    <t>Пакет услуг облачной АТС (ОАТС)
Включающий в себя - 5 многоканальных номеров, 20 внутренних пользователей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</si>
</sst>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sz val="10"/>
      <color indexed="64"/>
      <name val="Times New Roman"/>
      <family val="1"/>
      <charset val="204"/>
    </font>
    <font>
      <sz val="14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b/>
      <sz val="9"/>
      <color indexed="64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6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i/>
      <sz val="9"/>
      <color indexed="2"/>
      <name val="Times New Roman"/>
      <family val="1"/>
      <charset val="204"/>
    </font>
    <font>
      <vertAlign val="subscript"/>
      <sz val="9"/>
      <color indexed="64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EAEAEA"/>
        <bgColor rgb="FFEAEAEA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" fontId="8" fillId="0" borderId="0" xfId="0" applyNumberFormat="1" applyFont="1"/>
    <xf numFmtId="4" fontId="2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9" fillId="3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right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2">
    <dxf>
      <fill>
        <patternFill patternType="solid">
          <fgColor indexed="2"/>
          <bgColor indexed="2"/>
        </patternFill>
      </fill>
    </dxf>
    <dxf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63873</xdr:colOff>
      <xdr:row>3</xdr:row>
      <xdr:rowOff>1131794</xdr:rowOff>
    </xdr:from>
    <xdr:to>
      <xdr:col>12</xdr:col>
      <xdr:colOff>896470</xdr:colOff>
      <xdr:row>3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8255373" y="2217644"/>
          <a:ext cx="832598" cy="31434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0</xdr:colOff>
      <xdr:row>3</xdr:row>
      <xdr:rowOff>1165410</xdr:rowOff>
    </xdr:from>
    <xdr:to>
      <xdr:col>12</xdr:col>
      <xdr:colOff>33618</xdr:colOff>
      <xdr:row>3</xdr:row>
      <xdr:rowOff>1554256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9629775" y="1898835"/>
          <a:ext cx="1176618" cy="38884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13</xdr:col>
      <xdr:colOff>35859</xdr:colOff>
      <xdr:row>3</xdr:row>
      <xdr:rowOff>249892</xdr:rowOff>
    </xdr:from>
    <xdr:to>
      <xdr:col>14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151284" y="1335742"/>
          <a:ext cx="1485900" cy="304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topLeftCell="G1" zoomScale="115" zoomScaleNormal="115" workbookViewId="0">
      <selection activeCell="C7" sqref="C7"/>
    </sheetView>
  </sheetViews>
  <sheetFormatPr defaultColWidth="9.140625" defaultRowHeight="12.75" x14ac:dyDescent="0.2"/>
  <cols>
    <col min="1" max="1" width="4.140625" style="1" customWidth="1"/>
    <col min="2" max="2" width="20.42578125" style="1" customWidth="1"/>
    <col min="3" max="3" width="32.140625" style="1" customWidth="1"/>
    <col min="4" max="4" width="8.42578125" style="1" customWidth="1"/>
    <col min="5" max="5" width="8.140625" style="1" customWidth="1"/>
    <col min="6" max="6" width="13.140625" style="2" customWidth="1"/>
    <col min="7" max="7" width="12.7109375" style="2" customWidth="1"/>
    <col min="8" max="8" width="13.5703125" style="2" customWidth="1"/>
    <col min="9" max="10" width="13.5703125" style="2" hidden="1" customWidth="1"/>
    <col min="11" max="11" width="16.140625" style="1" customWidth="1"/>
    <col min="12" max="12" width="17.140625" style="1" customWidth="1"/>
    <col min="13" max="13" width="13.85546875" style="1" customWidth="1"/>
    <col min="14" max="14" width="22.7109375" style="1" customWidth="1"/>
    <col min="15" max="16" width="12.7109375" style="1" customWidth="1"/>
    <col min="17" max="16384" width="9.140625" style="1"/>
  </cols>
  <sheetData>
    <row r="1" spans="1:17" s="3" customFormat="1" ht="34.15" customHeight="1" x14ac:dyDescent="0.3">
      <c r="A1" s="30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" s="3" customFormat="1" ht="18.75" hidden="1" x14ac:dyDescent="0.3">
      <c r="A2" s="31" t="s">
        <v>0</v>
      </c>
      <c r="B2" s="32"/>
      <c r="C2" s="33"/>
      <c r="D2" s="34" t="s">
        <v>1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7" ht="39" customHeight="1" x14ac:dyDescent="0.2">
      <c r="A3" s="34" t="s">
        <v>2</v>
      </c>
      <c r="B3" s="34" t="s">
        <v>3</v>
      </c>
      <c r="C3" s="34" t="s">
        <v>4</v>
      </c>
      <c r="D3" s="34" t="s">
        <v>5</v>
      </c>
      <c r="E3" s="35" t="s">
        <v>19</v>
      </c>
      <c r="F3" s="34" t="s">
        <v>6</v>
      </c>
      <c r="G3" s="34"/>
      <c r="H3" s="34"/>
      <c r="I3" s="34"/>
      <c r="J3" s="34"/>
      <c r="K3" s="36" t="s">
        <v>7</v>
      </c>
      <c r="L3" s="37"/>
      <c r="M3" s="38"/>
      <c r="N3" s="39" t="s">
        <v>8</v>
      </c>
      <c r="O3" s="40"/>
      <c r="P3" s="41"/>
    </row>
    <row r="4" spans="1:17" ht="149.25" customHeight="1" x14ac:dyDescent="0.2">
      <c r="A4" s="34"/>
      <c r="B4" s="34"/>
      <c r="C4" s="34"/>
      <c r="D4" s="34"/>
      <c r="E4" s="34"/>
      <c r="F4" s="27"/>
      <c r="G4" s="27"/>
      <c r="H4" s="27"/>
      <c r="I4" s="14"/>
      <c r="J4" s="14" t="s">
        <v>9</v>
      </c>
      <c r="K4" s="16" t="s">
        <v>10</v>
      </c>
      <c r="L4" s="4" t="s">
        <v>11</v>
      </c>
      <c r="M4" s="4" t="s">
        <v>12</v>
      </c>
      <c r="N4" s="5" t="s">
        <v>13</v>
      </c>
      <c r="O4" s="15" t="s">
        <v>14</v>
      </c>
      <c r="P4" s="15" t="s">
        <v>15</v>
      </c>
    </row>
    <row r="5" spans="1:17" s="21" customFormat="1" ht="48.75" customHeight="1" x14ac:dyDescent="0.2">
      <c r="A5" s="17">
        <v>1</v>
      </c>
      <c r="B5" s="22" t="s">
        <v>25</v>
      </c>
      <c r="C5" s="23" t="s">
        <v>28</v>
      </c>
      <c r="D5" s="24" t="s">
        <v>22</v>
      </c>
      <c r="E5" s="25">
        <v>1</v>
      </c>
      <c r="F5" s="26">
        <v>20000</v>
      </c>
      <c r="G5" s="26">
        <v>29900</v>
      </c>
      <c r="H5" s="26">
        <v>25000</v>
      </c>
      <c r="I5" s="18"/>
      <c r="J5" s="18"/>
      <c r="K5" s="19">
        <f>ROUND(AVERAGE(F5:H5),2)</f>
        <v>24966.67</v>
      </c>
      <c r="L5" s="20">
        <f t="shared" ref="L5:L9" si="0">SQRT(((SUM((POWER(H5-K5,2)),(POWER(G5-K5,2)),(POWER(F5-K5,2)))/(COLUMNS(F5:H5)-1))))</f>
        <v>4950.0841743701694</v>
      </c>
      <c r="M5" s="20">
        <f t="shared" ref="M5:M9" si="1">L5/K5*100</f>
        <v>19.826769746907257</v>
      </c>
      <c r="N5" s="6">
        <f t="shared" ref="N5:N9" si="2">P5</f>
        <v>24966.67</v>
      </c>
      <c r="O5" s="6">
        <f>K5</f>
        <v>24966.67</v>
      </c>
      <c r="P5" s="6">
        <f t="shared" ref="P5:P9" si="3">O5*E5</f>
        <v>24966.67</v>
      </c>
      <c r="Q5" s="28"/>
    </row>
    <row r="6" spans="1:17" s="21" customFormat="1" ht="66" customHeight="1" x14ac:dyDescent="0.2">
      <c r="A6" s="17">
        <v>2</v>
      </c>
      <c r="B6" s="22" t="s">
        <v>25</v>
      </c>
      <c r="C6" s="23" t="s">
        <v>29</v>
      </c>
      <c r="D6" s="24" t="s">
        <v>23</v>
      </c>
      <c r="E6" s="25">
        <v>6</v>
      </c>
      <c r="F6" s="26">
        <v>3548.2</v>
      </c>
      <c r="G6" s="26">
        <v>3990</v>
      </c>
      <c r="H6" s="26">
        <v>3800</v>
      </c>
      <c r="I6" s="18"/>
      <c r="J6" s="18"/>
      <c r="K6" s="19">
        <f t="shared" ref="K6:K8" si="4">ROUND(AVERAGE(F6:H6),2)</f>
        <v>3779.4</v>
      </c>
      <c r="L6" s="20">
        <f t="shared" ref="L6:L8" si="5">SQRT(((SUM((POWER(H6-K6,2)),(POWER(G6-K6,2)),(POWER(F6-K6,2)))/(COLUMNS(F6:H6)-1))))</f>
        <v>221.61922299295259</v>
      </c>
      <c r="M6" s="20">
        <f t="shared" ref="M6:M8" si="6">L6/K6*100</f>
        <v>5.8638731807417201</v>
      </c>
      <c r="N6" s="6">
        <f t="shared" ref="N6:N8" si="7">P6</f>
        <v>22676.400000000001</v>
      </c>
      <c r="O6" s="6">
        <f t="shared" ref="O6:O8" si="8">K6</f>
        <v>3779.4</v>
      </c>
      <c r="P6" s="6">
        <f>O6*E6</f>
        <v>22676.400000000001</v>
      </c>
      <c r="Q6" s="28">
        <f>F6</f>
        <v>3548.2</v>
      </c>
    </row>
    <row r="7" spans="1:17" s="21" customFormat="1" ht="37.5" customHeight="1" x14ac:dyDescent="0.2">
      <c r="A7" s="17">
        <v>3</v>
      </c>
      <c r="B7" s="22" t="s">
        <v>25</v>
      </c>
      <c r="C7" s="23" t="s">
        <v>20</v>
      </c>
      <c r="D7" s="24" t="s">
        <v>23</v>
      </c>
      <c r="E7" s="25">
        <v>6</v>
      </c>
      <c r="F7" s="26">
        <v>1525</v>
      </c>
      <c r="G7" s="26">
        <v>900</v>
      </c>
      <c r="H7" s="26">
        <v>1600</v>
      </c>
      <c r="I7" s="18"/>
      <c r="J7" s="18"/>
      <c r="K7" s="19">
        <f t="shared" si="4"/>
        <v>1341.67</v>
      </c>
      <c r="L7" s="20">
        <f t="shared" si="5"/>
        <v>384.32841860835634</v>
      </c>
      <c r="M7" s="20">
        <f t="shared" si="6"/>
        <v>28.64552524900731</v>
      </c>
      <c r="N7" s="6">
        <f t="shared" si="7"/>
        <v>8050.02</v>
      </c>
      <c r="O7" s="6">
        <f t="shared" si="8"/>
        <v>1341.67</v>
      </c>
      <c r="P7" s="6">
        <f t="shared" ref="P7:P8" si="9">O7*E7</f>
        <v>8050.02</v>
      </c>
      <c r="Q7" s="28">
        <f t="shared" ref="Q7:Q9" si="10">F7</f>
        <v>1525</v>
      </c>
    </row>
    <row r="8" spans="1:17" s="21" customFormat="1" ht="37.5" customHeight="1" x14ac:dyDescent="0.2">
      <c r="A8" s="17">
        <v>4</v>
      </c>
      <c r="B8" s="22" t="s">
        <v>25</v>
      </c>
      <c r="C8" s="23" t="s">
        <v>24</v>
      </c>
      <c r="D8" s="24" t="s">
        <v>23</v>
      </c>
      <c r="E8" s="25">
        <v>6</v>
      </c>
      <c r="F8" s="26">
        <v>508.3</v>
      </c>
      <c r="G8" s="26">
        <v>549</v>
      </c>
      <c r="H8" s="26">
        <v>560</v>
      </c>
      <c r="I8" s="18"/>
      <c r="J8" s="18"/>
      <c r="K8" s="19">
        <f t="shared" si="4"/>
        <v>539.1</v>
      </c>
      <c r="L8" s="20">
        <f t="shared" si="5"/>
        <v>27.234720486907875</v>
      </c>
      <c r="M8" s="20">
        <f t="shared" si="6"/>
        <v>5.0518865677810938</v>
      </c>
      <c r="N8" s="6">
        <f t="shared" si="7"/>
        <v>3234.6000000000004</v>
      </c>
      <c r="O8" s="6">
        <f t="shared" si="8"/>
        <v>539.1</v>
      </c>
      <c r="P8" s="6">
        <f t="shared" si="9"/>
        <v>3234.6000000000004</v>
      </c>
      <c r="Q8" s="28">
        <f t="shared" si="10"/>
        <v>508.3</v>
      </c>
    </row>
    <row r="9" spans="1:17" s="21" customFormat="1" ht="48.75" customHeight="1" x14ac:dyDescent="0.2">
      <c r="A9" s="17">
        <v>5</v>
      </c>
      <c r="B9" s="22" t="s">
        <v>25</v>
      </c>
      <c r="C9" s="23" t="s">
        <v>21</v>
      </c>
      <c r="D9" s="24" t="s">
        <v>23</v>
      </c>
      <c r="E9" s="25">
        <v>6</v>
      </c>
      <c r="F9" s="26">
        <v>5083.33</v>
      </c>
      <c r="G9" s="26">
        <v>5900</v>
      </c>
      <c r="H9" s="26">
        <v>3600</v>
      </c>
      <c r="I9" s="18"/>
      <c r="J9" s="18"/>
      <c r="K9" s="19">
        <f t="shared" ref="K9" si="11">ROUND(AVERAGE(F9:H9),2)</f>
        <v>4861.1099999999997</v>
      </c>
      <c r="L9" s="20">
        <f t="shared" si="0"/>
        <v>1165.9915506983743</v>
      </c>
      <c r="M9" s="20">
        <f t="shared" si="1"/>
        <v>23.986117382621959</v>
      </c>
      <c r="N9" s="6">
        <f t="shared" si="2"/>
        <v>29166.659999999996</v>
      </c>
      <c r="O9" s="6">
        <f t="shared" ref="O9" si="12">K9</f>
        <v>4861.1099999999997</v>
      </c>
      <c r="P9" s="6">
        <f t="shared" si="3"/>
        <v>29166.659999999996</v>
      </c>
      <c r="Q9" s="28">
        <f t="shared" si="10"/>
        <v>5083.33</v>
      </c>
    </row>
    <row r="10" spans="1:17" s="7" customFormat="1" ht="26.25" customHeight="1" x14ac:dyDescent="0.25">
      <c r="A10" s="43" t="s">
        <v>16</v>
      </c>
      <c r="B10" s="44"/>
      <c r="C10" s="44"/>
      <c r="D10" s="45"/>
      <c r="E10" s="8"/>
      <c r="F10" s="46"/>
      <c r="G10" s="47"/>
      <c r="H10" s="47"/>
      <c r="I10" s="47"/>
      <c r="J10" s="47"/>
      <c r="K10" s="48"/>
      <c r="L10" s="48"/>
      <c r="M10" s="48"/>
      <c r="N10" s="48"/>
      <c r="O10" s="49"/>
      <c r="P10" s="9">
        <f>SUM(P5:P9)</f>
        <v>88094.349999999991</v>
      </c>
      <c r="Q10" s="29">
        <f>SUM(Q5:Q9)</f>
        <v>10664.83</v>
      </c>
    </row>
    <row r="11" spans="1:17" ht="15.75" x14ac:dyDescent="0.2">
      <c r="A11" s="50" t="s">
        <v>17</v>
      </c>
      <c r="B11" s="51"/>
      <c r="C11" s="51"/>
      <c r="D11" s="51"/>
      <c r="E11" s="51"/>
      <c r="F11" s="51"/>
      <c r="G11" s="51"/>
      <c r="H11" s="51"/>
      <c r="I11" s="10"/>
      <c r="J11" s="10"/>
      <c r="K11" s="11">
        <f>P10</f>
        <v>88094.349999999991</v>
      </c>
      <c r="L11" s="12" t="s">
        <v>18</v>
      </c>
      <c r="M11" s="50"/>
      <c r="N11" s="51"/>
      <c r="O11" s="51"/>
      <c r="P11" s="52"/>
    </row>
    <row r="12" spans="1:17" x14ac:dyDescent="0.2">
      <c r="K12" s="13"/>
    </row>
    <row r="13" spans="1:17" x14ac:dyDescent="0.2">
      <c r="K13" s="13"/>
    </row>
    <row r="14" spans="1:17" x14ac:dyDescent="0.2">
      <c r="B14" s="42" t="s">
        <v>26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7" ht="27.75" customHeight="1" x14ac:dyDescent="0.2"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</sheetData>
  <mergeCells count="16">
    <mergeCell ref="B14:P15"/>
    <mergeCell ref="A10:D10"/>
    <mergeCell ref="F10:O10"/>
    <mergeCell ref="A11:H11"/>
    <mergeCell ref="M11:P11"/>
    <mergeCell ref="A1:P1"/>
    <mergeCell ref="A2:C2"/>
    <mergeCell ref="D2:P2"/>
    <mergeCell ref="A3:A4"/>
    <mergeCell ref="B3:B4"/>
    <mergeCell ref="C3:C4"/>
    <mergeCell ref="D3:D4"/>
    <mergeCell ref="E3:E4"/>
    <mergeCell ref="F3:J3"/>
    <mergeCell ref="K3:M3"/>
    <mergeCell ref="N3:P3"/>
  </mergeCells>
  <phoneticPr fontId="13" type="noConversion"/>
  <conditionalFormatting sqref="M5:M9">
    <cfRule type="cellIs" dxfId="1" priority="13" operator="greaterThan">
      <formula>33</formula>
    </cfRule>
    <cfRule type="cellIs" dxfId="0" priority="14" operator="greaterThanOrEqual">
      <formula>33</formula>
    </cfRule>
  </conditionalFormatting>
  <pageMargins left="0.59099999999999997" right="0.59099999999999997" top="0.59099999999999997" bottom="0.59099999999999997" header="0.315" footer="0.315"/>
  <pageSetup paperSize="9" scale="62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Violetta</cp:lastModifiedBy>
  <cp:revision>1</cp:revision>
  <cp:lastPrinted>2026-04-02T09:29:10Z</cp:lastPrinted>
  <dcterms:created xsi:type="dcterms:W3CDTF">2014-01-15T18:15:09Z</dcterms:created>
  <dcterms:modified xsi:type="dcterms:W3CDTF">2026-06-10T05:49:31Z</dcterms:modified>
</cp:coreProperties>
</file>