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8800" windowHeight="12495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НМЦК!$A$1:$P$17</definedName>
  </definedNames>
  <calcPr calcId="125725" fullPrecision="0"/>
</workbook>
</file>

<file path=xl/calcChain.xml><?xml version="1.0" encoding="utf-8"?>
<calcChain xmlns="http://schemas.openxmlformats.org/spreadsheetml/2006/main">
  <c r="I8" i="9"/>
  <c r="J8"/>
  <c r="M8" s="1"/>
  <c r="N8" s="1"/>
  <c r="K8"/>
  <c r="L8" s="1"/>
  <c r="O8"/>
  <c r="P8" s="1"/>
  <c r="I9"/>
  <c r="J9"/>
  <c r="M9" s="1"/>
  <c r="N9" s="1"/>
  <c r="K9"/>
  <c r="O9"/>
  <c r="P9" s="1"/>
  <c r="I10"/>
  <c r="J10"/>
  <c r="M10" s="1"/>
  <c r="N10" s="1"/>
  <c r="K10"/>
  <c r="O10"/>
  <c r="P10" s="1"/>
  <c r="I11"/>
  <c r="J11"/>
  <c r="M11" s="1"/>
  <c r="N11" s="1"/>
  <c r="K11"/>
  <c r="O11"/>
  <c r="P11" s="1"/>
  <c r="I12"/>
  <c r="J12"/>
  <c r="M12" s="1"/>
  <c r="N12" s="1"/>
  <c r="K12"/>
  <c r="O12"/>
  <c r="P12" s="1"/>
  <c r="I7"/>
  <c r="J7"/>
  <c r="M7" s="1"/>
  <c r="N7" s="1"/>
  <c r="K7"/>
  <c r="O7"/>
  <c r="P7" s="1"/>
  <c r="L11" l="1"/>
  <c r="L9"/>
  <c r="L12"/>
  <c r="L10"/>
  <c r="N13"/>
  <c r="P13"/>
  <c r="L7"/>
</calcChain>
</file>

<file path=xl/sharedStrings.xml><?xml version="1.0" encoding="utf-8"?>
<sst xmlns="http://schemas.openxmlformats.org/spreadsheetml/2006/main" count="42" uniqueCount="34">
  <si>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</si>
  <si>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</si>
  <si>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</si>
  <si>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</si>
  <si>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</si>
  <si>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</si>
  <si>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</si>
  <si>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</si>
  <si>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</si>
  <si>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</si>
  <si>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</si>
  <si>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</si>
  <si>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</si>
  <si>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</si>
  <si>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</si>
  <si>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</si>
  <si>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</si>
  <si>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</si>
  <si>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</si>
  <si>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</si>
  <si>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</si>
  <si>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</si>
  <si>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Стент для периферических артерий, металлический непокрытый</t>
  </si>
  <si>
    <t>32.50.50.000-00120</t>
  </si>
  <si>
    <t>32.50.22.195</t>
  </si>
  <si>
    <t>Катетер баллонный для ангиопластики периферических артерий</t>
  </si>
  <si>
    <t>32.50.13.110-02797</t>
  </si>
  <si>
    <t>32.50.13.110-02825</t>
  </si>
  <si>
    <t>32.50.13.110-02859</t>
  </si>
  <si>
    <t>Катетер ангиографический, одноразового использования</t>
  </si>
  <si>
    <t>32.50.13.110-00005349</t>
  </si>
  <si>
    <t>КП № 1 от 11.06.2026 № 510 (вх. №02231к/26 от 11.06.2026)</t>
  </si>
  <si>
    <t>КП № 2 от 11.06.2026 № 106 (вх. №02232к/26 от 11.06.2026)</t>
  </si>
  <si>
    <t>КП № 3 от 11.06.2026  №341  (вх. №02233к/26 от 11.06.2026)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</si>
</sst>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7"/>
  <sheetViews>
    <sheetView tabSelected="1" view="pageBreakPreview" topLeftCell="A10" zoomScaleNormal="85" zoomScaleSheetLayoutView="100" workbookViewId="0">
      <selection activeCell="A13" sqref="A13:M13"/>
    </sheetView>
  </sheetViews>
  <sheetFormatPr defaultColWidth="9.140625" defaultRowHeight="1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6.7109375" style="2" customWidth="1"/>
    <col min="8" max="8" width="8.85546875" style="3" customWidth="1"/>
    <col min="9" max="9" width="40.7109375" style="2" hidden="1" customWidth="1"/>
    <col min="10" max="10" width="10.5703125" style="2" customWidth="1"/>
    <col min="11" max="11" width="8.85546875" style="2" customWidth="1"/>
    <col min="12" max="12" width="9.28515625" style="4" customWidth="1"/>
    <col min="13" max="13" width="12.5703125" style="2" customWidth="1"/>
    <col min="14" max="14" width="11.5703125" style="2" bestFit="1" customWidth="1"/>
    <col min="15" max="15" width="11.5703125" style="2" customWidth="1"/>
    <col min="16" max="16" width="13.7109375" style="2" bestFit="1" customWidth="1"/>
    <col min="17" max="17" width="12.85546875" style="2" bestFit="1" customWidth="1"/>
    <col min="18" max="16384" width="9.140625" style="2"/>
  </cols>
  <sheetData>
    <row r="1" spans="1:16" ht="31.5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71.099999999999994" customHeight="1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ht="15" customHeight="1">
      <c r="A4" s="30" t="s">
        <v>3</v>
      </c>
      <c r="B4" s="25" t="s">
        <v>4</v>
      </c>
      <c r="C4" s="25" t="s">
        <v>20</v>
      </c>
      <c r="D4" s="25" t="s">
        <v>19</v>
      </c>
      <c r="E4" s="25"/>
      <c r="F4" s="25"/>
      <c r="G4" s="25" t="s">
        <v>5</v>
      </c>
      <c r="H4" s="25" t="s">
        <v>6</v>
      </c>
      <c r="I4" s="27" t="s">
        <v>7</v>
      </c>
      <c r="J4" s="25" t="s">
        <v>8</v>
      </c>
      <c r="K4" s="25" t="s">
        <v>9</v>
      </c>
      <c r="L4" s="28" t="s">
        <v>10</v>
      </c>
      <c r="M4" s="26" t="s">
        <v>11</v>
      </c>
      <c r="N4" s="26" t="s">
        <v>12</v>
      </c>
      <c r="O4" s="26" t="s">
        <v>13</v>
      </c>
      <c r="P4" s="26" t="s">
        <v>14</v>
      </c>
    </row>
    <row r="5" spans="1:16" ht="135" customHeight="1">
      <c r="A5" s="30"/>
      <c r="B5" s="25"/>
      <c r="C5" s="25"/>
      <c r="D5" s="22" t="s">
        <v>31</v>
      </c>
      <c r="E5" s="22" t="s">
        <v>32</v>
      </c>
      <c r="F5" s="22" t="s">
        <v>33</v>
      </c>
      <c r="G5" s="25"/>
      <c r="H5" s="25"/>
      <c r="I5" s="27"/>
      <c r="J5" s="25"/>
      <c r="K5" s="25"/>
      <c r="L5" s="28"/>
      <c r="M5" s="26"/>
      <c r="N5" s="26"/>
      <c r="O5" s="26"/>
      <c r="P5" s="26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51">
      <c r="A7" s="8">
        <v>1</v>
      </c>
      <c r="B7" s="9" t="s">
        <v>22</v>
      </c>
      <c r="C7" s="9" t="s">
        <v>23</v>
      </c>
      <c r="D7" s="10">
        <v>73000</v>
      </c>
      <c r="E7" s="10">
        <v>74898</v>
      </c>
      <c r="F7" s="10">
        <v>74314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" si="0">(D7+E7+F7)*1/3</f>
        <v>74070.67</v>
      </c>
      <c r="K7" s="13">
        <f t="shared" ref="K7" si="1">STDEV(D7:F7)</f>
        <v>972.12</v>
      </c>
      <c r="L7" s="14">
        <f t="shared" ref="L7" si="2">K7/J7</f>
        <v>1.3100000000000001E-2</v>
      </c>
      <c r="M7" s="15">
        <f t="shared" ref="M7" si="3">J7</f>
        <v>74070.67</v>
      </c>
      <c r="N7" s="15">
        <f t="shared" ref="N7" si="4">M7*G7</f>
        <v>74070.67</v>
      </c>
      <c r="O7" s="10">
        <f t="shared" ref="O7" si="5">D7</f>
        <v>73000</v>
      </c>
      <c r="P7" s="15">
        <f t="shared" ref="P7" si="6">O7*G7</f>
        <v>73000</v>
      </c>
    </row>
    <row r="8" spans="1:16" ht="51">
      <c r="A8" s="8">
        <v>2</v>
      </c>
      <c r="B8" s="9" t="s">
        <v>22</v>
      </c>
      <c r="C8" s="9" t="s">
        <v>24</v>
      </c>
      <c r="D8" s="10">
        <v>73000</v>
      </c>
      <c r="E8" s="10">
        <v>74898</v>
      </c>
      <c r="F8" s="10">
        <v>74314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ref="J8:J12" si="7">(D8+E8+F8)*1/3</f>
        <v>74070.67</v>
      </c>
      <c r="K8" s="13">
        <f t="shared" ref="K8:K12" si="8">STDEV(D8:F8)</f>
        <v>972.12</v>
      </c>
      <c r="L8" s="14">
        <f t="shared" ref="L8:L12" si="9">K8/J8</f>
        <v>1.3100000000000001E-2</v>
      </c>
      <c r="M8" s="15">
        <f t="shared" ref="M8:M12" si="10">J8</f>
        <v>74070.67</v>
      </c>
      <c r="N8" s="15">
        <f t="shared" ref="N8:N12" si="11">M8*G8</f>
        <v>74070.67</v>
      </c>
      <c r="O8" s="10">
        <f t="shared" ref="O8:O12" si="12">D8</f>
        <v>73000</v>
      </c>
      <c r="P8" s="15">
        <f t="shared" ref="P8:P12" si="13">O8*G8</f>
        <v>73000</v>
      </c>
    </row>
    <row r="9" spans="1:16" ht="38.25">
      <c r="A9" s="8">
        <v>3</v>
      </c>
      <c r="B9" s="9" t="s">
        <v>25</v>
      </c>
      <c r="C9" s="9" t="s">
        <v>26</v>
      </c>
      <c r="D9" s="10">
        <v>17000</v>
      </c>
      <c r="E9" s="10">
        <v>17442</v>
      </c>
      <c r="F9" s="10">
        <v>17306</v>
      </c>
      <c r="G9" s="11">
        <v>1</v>
      </c>
      <c r="H9" s="12" t="s">
        <v>17</v>
      </c>
      <c r="I9" s="13" t="e">
        <f>(((D9*G9)+(E9*G9)+(#REF!*G9)/(G9*3)))</f>
        <v>#REF!</v>
      </c>
      <c r="J9" s="13">
        <f t="shared" si="7"/>
        <v>17249.330000000002</v>
      </c>
      <c r="K9" s="13">
        <f t="shared" si="8"/>
        <v>226.38</v>
      </c>
      <c r="L9" s="14">
        <f t="shared" si="9"/>
        <v>1.3100000000000001E-2</v>
      </c>
      <c r="M9" s="15">
        <f t="shared" si="10"/>
        <v>17249.330000000002</v>
      </c>
      <c r="N9" s="15">
        <f t="shared" si="11"/>
        <v>17249.330000000002</v>
      </c>
      <c r="O9" s="10">
        <f t="shared" si="12"/>
        <v>17000</v>
      </c>
      <c r="P9" s="15">
        <f t="shared" si="13"/>
        <v>17000</v>
      </c>
    </row>
    <row r="10" spans="1:16" ht="38.25">
      <c r="A10" s="8">
        <v>4</v>
      </c>
      <c r="B10" s="9" t="s">
        <v>25</v>
      </c>
      <c r="C10" s="9" t="s">
        <v>27</v>
      </c>
      <c r="D10" s="10">
        <v>17000</v>
      </c>
      <c r="E10" s="10">
        <v>17442</v>
      </c>
      <c r="F10" s="10">
        <v>17306</v>
      </c>
      <c r="G10" s="11">
        <v>1</v>
      </c>
      <c r="H10" s="12" t="s">
        <v>17</v>
      </c>
      <c r="I10" s="13" t="e">
        <f>(((D10*G10)+(E10*G10)+(#REF!*G10)/(G10*3)))</f>
        <v>#REF!</v>
      </c>
      <c r="J10" s="13">
        <f t="shared" si="7"/>
        <v>17249.330000000002</v>
      </c>
      <c r="K10" s="13">
        <f t="shared" si="8"/>
        <v>226.38</v>
      </c>
      <c r="L10" s="14">
        <f t="shared" si="9"/>
        <v>1.3100000000000001E-2</v>
      </c>
      <c r="M10" s="15">
        <f t="shared" si="10"/>
        <v>17249.330000000002</v>
      </c>
      <c r="N10" s="15">
        <f t="shared" si="11"/>
        <v>17249.330000000002</v>
      </c>
      <c r="O10" s="10">
        <f t="shared" si="12"/>
        <v>17000</v>
      </c>
      <c r="P10" s="15">
        <f t="shared" si="13"/>
        <v>17000</v>
      </c>
    </row>
    <row r="11" spans="1:16" ht="38.25">
      <c r="A11" s="8">
        <v>5</v>
      </c>
      <c r="B11" s="9" t="s">
        <v>25</v>
      </c>
      <c r="C11" s="9" t="s">
        <v>28</v>
      </c>
      <c r="D11" s="10">
        <v>17000</v>
      </c>
      <c r="E11" s="10">
        <v>17442</v>
      </c>
      <c r="F11" s="10">
        <v>17306</v>
      </c>
      <c r="G11" s="11">
        <v>1</v>
      </c>
      <c r="H11" s="12" t="s">
        <v>17</v>
      </c>
      <c r="I11" s="13" t="e">
        <f>(((D11*G11)+(E11*G11)+(#REF!*G11)/(G11*3)))</f>
        <v>#REF!</v>
      </c>
      <c r="J11" s="13">
        <f t="shared" si="7"/>
        <v>17249.330000000002</v>
      </c>
      <c r="K11" s="13">
        <f t="shared" si="8"/>
        <v>226.38</v>
      </c>
      <c r="L11" s="14">
        <f t="shared" si="9"/>
        <v>1.3100000000000001E-2</v>
      </c>
      <c r="M11" s="15">
        <f t="shared" si="10"/>
        <v>17249.330000000002</v>
      </c>
      <c r="N11" s="15">
        <f t="shared" si="11"/>
        <v>17249.330000000002</v>
      </c>
      <c r="O11" s="10">
        <f t="shared" si="12"/>
        <v>17000</v>
      </c>
      <c r="P11" s="15">
        <f t="shared" si="13"/>
        <v>17000</v>
      </c>
    </row>
    <row r="12" spans="1:16" ht="51">
      <c r="A12" s="8">
        <v>6</v>
      </c>
      <c r="B12" s="9" t="s">
        <v>29</v>
      </c>
      <c r="C12" s="9" t="s">
        <v>30</v>
      </c>
      <c r="D12" s="10">
        <v>1700</v>
      </c>
      <c r="E12" s="10">
        <v>1744</v>
      </c>
      <c r="F12" s="10">
        <v>1730.6</v>
      </c>
      <c r="G12" s="11">
        <v>1</v>
      </c>
      <c r="H12" s="12" t="s">
        <v>17</v>
      </c>
      <c r="I12" s="13" t="e">
        <f>(((D12*G12)+(E12*G12)+(#REF!*G12)/(G12*3)))</f>
        <v>#REF!</v>
      </c>
      <c r="J12" s="13">
        <f t="shared" si="7"/>
        <v>1724.87</v>
      </c>
      <c r="K12" s="13">
        <f t="shared" si="8"/>
        <v>22.55</v>
      </c>
      <c r="L12" s="14">
        <f t="shared" si="9"/>
        <v>1.3100000000000001E-2</v>
      </c>
      <c r="M12" s="15">
        <f t="shared" si="10"/>
        <v>1724.87</v>
      </c>
      <c r="N12" s="15">
        <f t="shared" si="11"/>
        <v>1724.87</v>
      </c>
      <c r="O12" s="10">
        <f t="shared" si="12"/>
        <v>1700</v>
      </c>
      <c r="P12" s="15">
        <f t="shared" si="13"/>
        <v>1700</v>
      </c>
    </row>
    <row r="13" spans="1:16" ht="26.25" customHeight="1">
      <c r="A13" s="31" t="s">
        <v>15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3"/>
      <c r="N13" s="6">
        <f>SUM(N7:N12)</f>
        <v>201614.2</v>
      </c>
      <c r="O13" s="6"/>
      <c r="P13" s="20">
        <f>SUM(P7:P12)</f>
        <v>198700</v>
      </c>
    </row>
    <row r="14" spans="1:16" ht="82.5" customHeight="1">
      <c r="A14" s="29" t="s">
        <v>16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ht="17.25" customHeight="1">
      <c r="A15" s="21" t="s">
        <v>21</v>
      </c>
      <c r="B15" s="16"/>
      <c r="C15" s="16"/>
      <c r="D15" s="17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6" ht="12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:16">
      <c r="A17" s="1" t="s">
        <v>18</v>
      </c>
      <c r="B17" s="16"/>
      <c r="C17" s="16"/>
      <c r="D17" s="17"/>
      <c r="E17" s="17"/>
      <c r="F17" s="17"/>
      <c r="G17" s="17"/>
      <c r="H17" s="16"/>
      <c r="I17" s="17"/>
      <c r="J17" s="17"/>
      <c r="K17" s="17"/>
      <c r="L17" s="19"/>
      <c r="M17" s="17"/>
      <c r="N17" s="17"/>
      <c r="O17" s="17"/>
      <c r="P17" s="17"/>
    </row>
  </sheetData>
  <mergeCells count="19">
    <mergeCell ref="A14:P14"/>
    <mergeCell ref="A4:A5"/>
    <mergeCell ref="B4:B5"/>
    <mergeCell ref="C4:C5"/>
    <mergeCell ref="A13:M13"/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paperSize="9" scale="7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2026-06-11T12:20:00Z</cp:lastPrinted>
  <dcterms:created xsi:type="dcterms:W3CDTF">2011-08-15T06:57:36Z</dcterms:created>
  <dcterms:modified xsi:type="dcterms:W3CDTF">2026-06-11T12:27:50Z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