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8800" windowHeight="12495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НМЦК!$A$1:$P$18</definedName>
  </definedNames>
  <calcPr calcId="125725" fullPrecision="0"/>
</workbook>
</file>

<file path=xl/calcChain.xml><?xml version="1.0" encoding="utf-8"?>
<calcChain xmlns="http://schemas.openxmlformats.org/spreadsheetml/2006/main">
  <c r="P13" i="9"/>
  <c r="P8"/>
  <c r="P9"/>
  <c r="P10"/>
  <c r="P11"/>
  <c r="P12"/>
  <c r="P7"/>
  <c r="N13"/>
  <c r="N8"/>
  <c r="N9"/>
  <c r="N10"/>
  <c r="N11"/>
  <c r="N12"/>
  <c r="N7"/>
  <c r="M8"/>
  <c r="M9"/>
  <c r="M10"/>
  <c r="M11"/>
  <c r="M12"/>
  <c r="M7"/>
  <c r="L8"/>
  <c r="L9"/>
  <c r="L10"/>
  <c r="L11"/>
  <c r="L12"/>
  <c r="L7"/>
  <c r="K8"/>
  <c r="K9"/>
  <c r="K10"/>
  <c r="K11"/>
  <c r="K12"/>
  <c r="K7"/>
  <c r="J8"/>
  <c r="J9"/>
  <c r="J10"/>
  <c r="J11"/>
  <c r="J12"/>
  <c r="J7"/>
  <c r="I7" l="1"/>
</calcChain>
</file>

<file path=xl/sharedStrings.xml><?xml version="1.0" encoding="utf-8"?>
<sst xmlns="http://schemas.openxmlformats.org/spreadsheetml/2006/main" count="41" uniqueCount="33">
  <si>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</si>
  <si>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</si>
  <si>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</si>
  <si>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</si>
  <si>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</si>
  <si>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</si>
  <si>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</si>
  <si>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</si>
  <si>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</si>
  <si>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</si>
  <si>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</si>
  <si>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</si>
  <si>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</si>
  <si>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</si>
  <si>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</si>
  <si>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</si>
  <si>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</si>
  <si>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Исп. Матюкина Н.Ю</t>
  </si>
  <si>
    <t>штука</t>
  </si>
  <si>
    <t>ОКПД2</t>
  </si>
  <si>
    <t xml:space="preserve">Индикатор химический для контроля паровой стерилизации </t>
  </si>
  <si>
    <t>32.50.50.190</t>
  </si>
  <si>
    <t xml:space="preserve">Индикатор химический для испытания на паропроницаемость и удаление воздуха при паровой стерилизации </t>
  </si>
  <si>
    <t>Лента (для паровой стерилизации)</t>
  </si>
  <si>
    <t>Индикатор химический для контроля процессов воздушной стерилизации</t>
  </si>
  <si>
    <t xml:space="preserve">Индикатор химический для контроля пероксидной (плазменной) стерилизации </t>
  </si>
  <si>
    <t>Бирка идентификационная</t>
  </si>
  <si>
    <t>КП № 1 от 11.06.2026 № б/н (вх. №02227к/26 от 11.06.2026)</t>
  </si>
  <si>
    <t>комплект</t>
  </si>
  <si>
    <t>рулон</t>
  </si>
  <si>
    <t>КП № 2 от 11.06.2026 № б/н (вх. №02226к/26 от 11.06.2026)</t>
  </si>
  <si>
    <t>КП № 3 от 11.06.2026 № б/н (вх. №02225к/26 от 11.06.2026)</t>
  </si>
  <si>
    <t>Ведущий специалист контрактной службы__________________________     Магнев В.В.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</si>
</sst>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39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1" fontId="5" fillId="0" borderId="4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2" fontId="6" fillId="0" borderId="0" xfId="0" applyNumberFormat="1" applyFont="1"/>
    <xf numFmtId="2" fontId="6" fillId="0" borderId="0" xfId="0" applyNumberFormat="1" applyFont="1" applyBorder="1" applyAlignment="1">
      <alignment horizontal="left" vertical="center" wrapText="1"/>
    </xf>
    <xf numFmtId="2" fontId="4" fillId="0" borderId="0" xfId="0" applyNumberFormat="1" applyFont="1"/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2" fontId="6" fillId="0" borderId="6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4" fontId="4" fillId="0" borderId="3" xfId="0" applyNumberFormat="1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</xdr:colOff>
      <xdr:row>3</xdr:row>
      <xdr:rowOff>514350</xdr:rowOff>
    </xdr:from>
    <xdr:to>
      <xdr:col>11</xdr:col>
      <xdr:colOff>285749</xdr:colOff>
      <xdr:row>4</xdr:row>
      <xdr:rowOff>9525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12</xdr:col>
      <xdr:colOff>130753</xdr:colOff>
      <xdr:row>4</xdr:row>
      <xdr:rowOff>9525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</sheetPr>
  <dimension ref="A1:P18"/>
  <sheetViews>
    <sheetView tabSelected="1" view="pageBreakPreview" topLeftCell="A7" zoomScale="90" zoomScaleNormal="85" zoomScaleSheetLayoutView="90" workbookViewId="0">
      <selection activeCell="A18" sqref="A18"/>
    </sheetView>
  </sheetViews>
  <sheetFormatPr defaultColWidth="9.140625" defaultRowHeight="15"/>
  <cols>
    <col min="1" max="1" width="6" style="4" customWidth="1"/>
    <col min="2" max="2" width="25" style="2" customWidth="1"/>
    <col min="3" max="3" width="19" style="2" customWidth="1"/>
    <col min="4" max="4" width="14.42578125" style="20" customWidth="1"/>
    <col min="5" max="5" width="14.28515625" style="20" customWidth="1"/>
    <col min="6" max="6" width="14.42578125" style="20" customWidth="1"/>
    <col min="7" max="7" width="6.7109375" style="1" customWidth="1"/>
    <col min="8" max="8" width="8.85546875" style="2" customWidth="1"/>
    <col min="9" max="9" width="40.7109375" style="1" hidden="1" customWidth="1"/>
    <col min="10" max="10" width="10.5703125" style="1" customWidth="1"/>
    <col min="11" max="11" width="8.85546875" style="1" customWidth="1"/>
    <col min="12" max="12" width="9.28515625" style="3" customWidth="1"/>
    <col min="13" max="13" width="12.5703125" style="1" customWidth="1"/>
    <col min="14" max="14" width="14" style="1" customWidth="1"/>
    <col min="15" max="15" width="11.5703125" style="1" customWidth="1"/>
    <col min="16" max="16" width="15.140625" style="1" customWidth="1"/>
    <col min="17" max="16384" width="9.140625" style="1"/>
  </cols>
  <sheetData>
    <row r="1" spans="1:16" ht="31.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spans="1:16" ht="71.099999999999994" customHeight="1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15" customHeight="1">
      <c r="A4" s="34" t="s">
        <v>3</v>
      </c>
      <c r="B4" s="29" t="s">
        <v>4</v>
      </c>
      <c r="C4" s="29" t="s">
        <v>19</v>
      </c>
      <c r="D4" s="32" t="s">
        <v>27</v>
      </c>
      <c r="E4" s="32" t="s">
        <v>30</v>
      </c>
      <c r="F4" s="32" t="s">
        <v>31</v>
      </c>
      <c r="G4" s="29" t="s">
        <v>5</v>
      </c>
      <c r="H4" s="29" t="s">
        <v>6</v>
      </c>
      <c r="I4" s="30" t="s">
        <v>7</v>
      </c>
      <c r="J4" s="29" t="s">
        <v>8</v>
      </c>
      <c r="K4" s="29" t="s">
        <v>9</v>
      </c>
      <c r="L4" s="31" t="s">
        <v>10</v>
      </c>
      <c r="M4" s="28" t="s">
        <v>11</v>
      </c>
      <c r="N4" s="28" t="s">
        <v>12</v>
      </c>
      <c r="O4" s="28" t="s">
        <v>13</v>
      </c>
      <c r="P4" s="28" t="s">
        <v>14</v>
      </c>
    </row>
    <row r="5" spans="1:16" ht="135" customHeight="1">
      <c r="A5" s="34"/>
      <c r="B5" s="29"/>
      <c r="C5" s="29"/>
      <c r="D5" s="32"/>
      <c r="E5" s="32"/>
      <c r="F5" s="32"/>
      <c r="G5" s="29"/>
      <c r="H5" s="29"/>
      <c r="I5" s="30"/>
      <c r="J5" s="29"/>
      <c r="K5" s="29"/>
      <c r="L5" s="31"/>
      <c r="M5" s="28"/>
      <c r="N5" s="28"/>
      <c r="O5" s="28"/>
      <c r="P5" s="28"/>
    </row>
    <row r="6" spans="1:16">
      <c r="A6" s="5">
        <v>1</v>
      </c>
      <c r="B6" s="5">
        <v>2</v>
      </c>
      <c r="C6" s="5">
        <v>3</v>
      </c>
      <c r="D6" s="21">
        <v>4</v>
      </c>
      <c r="E6" s="21">
        <v>5</v>
      </c>
      <c r="F6" s="21">
        <v>6</v>
      </c>
      <c r="G6" s="5">
        <v>7</v>
      </c>
      <c r="H6" s="5">
        <v>8</v>
      </c>
      <c r="I6" s="5">
        <v>10</v>
      </c>
      <c r="J6" s="5">
        <v>9</v>
      </c>
      <c r="K6" s="5">
        <v>10</v>
      </c>
      <c r="L6" s="5">
        <v>11</v>
      </c>
      <c r="M6" s="5">
        <v>12</v>
      </c>
      <c r="N6" s="5">
        <v>13</v>
      </c>
      <c r="O6" s="5">
        <v>14</v>
      </c>
      <c r="P6" s="5">
        <v>15</v>
      </c>
    </row>
    <row r="7" spans="1:16" ht="39.75" customHeight="1">
      <c r="A7" s="24">
        <v>1</v>
      </c>
      <c r="B7" s="22" t="s">
        <v>20</v>
      </c>
      <c r="C7" s="22" t="s">
        <v>21</v>
      </c>
      <c r="D7" s="25">
        <v>1800</v>
      </c>
      <c r="E7" s="6">
        <v>1980</v>
      </c>
      <c r="F7" s="6">
        <v>2160</v>
      </c>
      <c r="G7" s="23">
        <v>30</v>
      </c>
      <c r="H7" s="23" t="s">
        <v>28</v>
      </c>
      <c r="I7" s="7" t="e">
        <f>(((D7*G7)+(E7*G7)+(#REF!*G7)/(G7*3)))</f>
        <v>#REF!</v>
      </c>
      <c r="J7" s="7">
        <f>(D7+E7+F7)*1/3</f>
        <v>1980</v>
      </c>
      <c r="K7" s="7">
        <f>STDEV(D7:F7)</f>
        <v>180</v>
      </c>
      <c r="L7" s="8">
        <f>K7/J7</f>
        <v>9.0899999999999995E-2</v>
      </c>
      <c r="M7" s="9">
        <f>J7</f>
        <v>1980</v>
      </c>
      <c r="N7" s="9">
        <f>M7*G7</f>
        <v>59400</v>
      </c>
      <c r="O7" s="25">
        <v>1800</v>
      </c>
      <c r="P7" s="9">
        <f>O7*G7</f>
        <v>54000</v>
      </c>
    </row>
    <row r="8" spans="1:16" ht="69" customHeight="1">
      <c r="A8" s="24">
        <v>2</v>
      </c>
      <c r="B8" s="22" t="s">
        <v>22</v>
      </c>
      <c r="C8" s="22" t="s">
        <v>21</v>
      </c>
      <c r="D8" s="25">
        <v>540</v>
      </c>
      <c r="E8" s="6">
        <v>594</v>
      </c>
      <c r="F8" s="6">
        <v>648</v>
      </c>
      <c r="G8" s="23">
        <v>12</v>
      </c>
      <c r="H8" s="23" t="s">
        <v>18</v>
      </c>
      <c r="I8" s="7"/>
      <c r="J8" s="7">
        <f t="shared" ref="J8:J12" si="0">(D8+E8+F8)*1/3</f>
        <v>594</v>
      </c>
      <c r="K8" s="7">
        <f t="shared" ref="K8:K12" si="1">STDEV(D8:F8)</f>
        <v>54</v>
      </c>
      <c r="L8" s="8">
        <f t="shared" ref="L8:L12" si="2">K8/J8</f>
        <v>9.0899999999999995E-2</v>
      </c>
      <c r="M8" s="9">
        <f t="shared" ref="M8:M12" si="3">J8</f>
        <v>594</v>
      </c>
      <c r="N8" s="9">
        <f t="shared" ref="N8:N12" si="4">M8*G8</f>
        <v>7128</v>
      </c>
      <c r="O8" s="25">
        <v>540</v>
      </c>
      <c r="P8" s="9">
        <f t="shared" ref="P8:P12" si="5">O8*G8</f>
        <v>6480</v>
      </c>
    </row>
    <row r="9" spans="1:16" ht="28.5" customHeight="1">
      <c r="A9" s="24">
        <v>3</v>
      </c>
      <c r="B9" s="22" t="s">
        <v>23</v>
      </c>
      <c r="C9" s="22" t="s">
        <v>21</v>
      </c>
      <c r="D9" s="25">
        <v>540</v>
      </c>
      <c r="E9" s="6">
        <v>594</v>
      </c>
      <c r="F9" s="6">
        <v>648</v>
      </c>
      <c r="G9" s="23">
        <v>60</v>
      </c>
      <c r="H9" s="23" t="s">
        <v>29</v>
      </c>
      <c r="I9" s="7"/>
      <c r="J9" s="7">
        <f t="shared" si="0"/>
        <v>594</v>
      </c>
      <c r="K9" s="7">
        <f t="shared" si="1"/>
        <v>54</v>
      </c>
      <c r="L9" s="8">
        <f t="shared" si="2"/>
        <v>9.0899999999999995E-2</v>
      </c>
      <c r="M9" s="9">
        <f t="shared" si="3"/>
        <v>594</v>
      </c>
      <c r="N9" s="9">
        <f t="shared" si="4"/>
        <v>35640</v>
      </c>
      <c r="O9" s="25">
        <v>540</v>
      </c>
      <c r="P9" s="9">
        <f t="shared" si="5"/>
        <v>32400</v>
      </c>
    </row>
    <row r="10" spans="1:16" ht="39.75" customHeight="1">
      <c r="A10" s="24">
        <v>4</v>
      </c>
      <c r="B10" s="22" t="s">
        <v>24</v>
      </c>
      <c r="C10" s="22" t="s">
        <v>21</v>
      </c>
      <c r="D10" s="25">
        <v>1386</v>
      </c>
      <c r="E10" s="6">
        <v>1524.6</v>
      </c>
      <c r="F10" s="6">
        <v>1663.2</v>
      </c>
      <c r="G10" s="23">
        <v>2</v>
      </c>
      <c r="H10" s="23" t="s">
        <v>28</v>
      </c>
      <c r="I10" s="7"/>
      <c r="J10" s="7">
        <f t="shared" si="0"/>
        <v>1524.6</v>
      </c>
      <c r="K10" s="7">
        <f t="shared" si="1"/>
        <v>138.6</v>
      </c>
      <c r="L10" s="8">
        <f t="shared" si="2"/>
        <v>9.0899999999999995E-2</v>
      </c>
      <c r="M10" s="9">
        <f t="shared" si="3"/>
        <v>1524.6</v>
      </c>
      <c r="N10" s="9">
        <f t="shared" si="4"/>
        <v>3049.2</v>
      </c>
      <c r="O10" s="25">
        <v>1386</v>
      </c>
      <c r="P10" s="9">
        <f t="shared" si="5"/>
        <v>2772</v>
      </c>
    </row>
    <row r="11" spans="1:16" ht="47.25" customHeight="1">
      <c r="A11" s="24">
        <v>5</v>
      </c>
      <c r="B11" s="22" t="s">
        <v>25</v>
      </c>
      <c r="C11" s="22" t="s">
        <v>21</v>
      </c>
      <c r="D11" s="25">
        <v>6300</v>
      </c>
      <c r="E11" s="6">
        <v>6930</v>
      </c>
      <c r="F11" s="6">
        <v>7560</v>
      </c>
      <c r="G11" s="23">
        <v>2</v>
      </c>
      <c r="H11" s="23" t="s">
        <v>28</v>
      </c>
      <c r="I11" s="7"/>
      <c r="J11" s="7">
        <f t="shared" si="0"/>
        <v>6930</v>
      </c>
      <c r="K11" s="7">
        <f t="shared" si="1"/>
        <v>630</v>
      </c>
      <c r="L11" s="8">
        <f t="shared" si="2"/>
        <v>9.0899999999999995E-2</v>
      </c>
      <c r="M11" s="9">
        <f t="shared" si="3"/>
        <v>6930</v>
      </c>
      <c r="N11" s="9">
        <f t="shared" si="4"/>
        <v>13860</v>
      </c>
      <c r="O11" s="25">
        <v>6300</v>
      </c>
      <c r="P11" s="9">
        <f t="shared" si="5"/>
        <v>12600</v>
      </c>
    </row>
    <row r="12" spans="1:16" ht="20.25" customHeight="1">
      <c r="A12" s="24">
        <v>6</v>
      </c>
      <c r="B12" s="22" t="s">
        <v>26</v>
      </c>
      <c r="C12" s="22" t="s">
        <v>21</v>
      </c>
      <c r="D12" s="25">
        <v>3000</v>
      </c>
      <c r="E12" s="6">
        <v>3300</v>
      </c>
      <c r="F12" s="6">
        <v>3600</v>
      </c>
      <c r="G12" s="23">
        <v>2</v>
      </c>
      <c r="H12" s="23" t="s">
        <v>18</v>
      </c>
      <c r="I12" s="7"/>
      <c r="J12" s="7">
        <f t="shared" si="0"/>
        <v>3300</v>
      </c>
      <c r="K12" s="7">
        <f t="shared" si="1"/>
        <v>300</v>
      </c>
      <c r="L12" s="8">
        <f t="shared" si="2"/>
        <v>9.0899999999999995E-2</v>
      </c>
      <c r="M12" s="9">
        <f t="shared" si="3"/>
        <v>3300</v>
      </c>
      <c r="N12" s="9">
        <f t="shared" si="4"/>
        <v>6600</v>
      </c>
      <c r="O12" s="25">
        <v>3000</v>
      </c>
      <c r="P12" s="9">
        <f t="shared" si="5"/>
        <v>6000</v>
      </c>
    </row>
    <row r="13" spans="1:16" ht="26.25" customHeight="1">
      <c r="A13" s="35" t="s">
        <v>15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7"/>
      <c r="N13" s="38">
        <f>SUM(N7:N12)</f>
        <v>125677.2</v>
      </c>
      <c r="O13" s="38"/>
      <c r="P13" s="15">
        <f>SUM(P7:P12)</f>
        <v>114252</v>
      </c>
    </row>
    <row r="14" spans="1:16" ht="82.5" customHeight="1">
      <c r="A14" s="33" t="s">
        <v>16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spans="1:16" ht="17.25" customHeight="1">
      <c r="A15" s="16" t="s">
        <v>32</v>
      </c>
      <c r="B15" s="10"/>
      <c r="C15" s="10"/>
      <c r="D15" s="18"/>
      <c r="E15" s="18"/>
      <c r="F15" s="18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ht="14.25" customHeight="1">
      <c r="A16" s="13"/>
      <c r="B16" s="10"/>
      <c r="C16" s="10"/>
      <c r="D16" s="18"/>
      <c r="E16" s="18"/>
      <c r="F16" s="18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16" ht="12" customHeight="1">
      <c r="A17" s="12"/>
      <c r="B17" s="12"/>
      <c r="C17" s="12"/>
      <c r="D17" s="19"/>
      <c r="E17" s="19"/>
      <c r="F17" s="19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16">
      <c r="A18" s="17" t="s">
        <v>17</v>
      </c>
      <c r="B18" s="10"/>
      <c r="C18" s="10"/>
      <c r="D18" s="18"/>
      <c r="E18" s="18"/>
      <c r="F18" s="18"/>
      <c r="G18" s="11"/>
      <c r="H18" s="10"/>
      <c r="I18" s="11"/>
      <c r="J18" s="11"/>
      <c r="K18" s="11"/>
      <c r="L18" s="14"/>
      <c r="M18" s="11"/>
      <c r="N18" s="11"/>
      <c r="O18" s="11"/>
      <c r="P18" s="11"/>
    </row>
  </sheetData>
  <mergeCells count="21">
    <mergeCell ref="A14:P14"/>
    <mergeCell ref="A4:A5"/>
    <mergeCell ref="B4:B5"/>
    <mergeCell ref="C4:C5"/>
    <mergeCell ref="A13:M13"/>
    <mergeCell ref="F4:F5"/>
    <mergeCell ref="A1:P1"/>
    <mergeCell ref="A2:P2"/>
    <mergeCell ref="A3:P3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  <mergeCell ref="D4:D5"/>
    <mergeCell ref="E4:E5"/>
  </mergeCells>
  <pageMargins left="0.39370078740157483" right="0.39370078740157483" top="0.59055118110236227" bottom="0.59055118110236227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Матюкина</cp:lastModifiedBy>
  <cp:lastPrinted>2026-06-11T11:06:09Z</cp:lastPrinted>
  <dcterms:created xsi:type="dcterms:W3CDTF">2011-08-15T06:57:36Z</dcterms:created>
  <dcterms:modified xsi:type="dcterms:W3CDTF">2026-06-11T11:06:36Z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