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ЭМ\СТОМ УСТАНОВКА\"/>
    </mc:Choice>
  </mc:AlternateContent>
  <xr:revisionPtr revIDLastSave="0" documentId="13_ncr:1_{CDFF34BD-6E4D-43B5-9084-740BB1F4325A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Расчет" sheetId="2" r:id="rId1"/>
    <sheet name="Лист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3" i="2" l="1"/>
  <c r="G13" i="2"/>
  <c r="N13" i="2" l="1"/>
  <c r="J13" i="2"/>
  <c r="O13" i="2" l="1"/>
  <c r="L13" i="2" l="1"/>
  <c r="M13" i="2" l="1"/>
  <c r="O14" i="2"/>
</calcChain>
</file>

<file path=xl/sharedStrings.xml><?xml version="1.0" encoding="utf-8"?>
<sst xmlns="http://schemas.openxmlformats.org/spreadsheetml/2006/main" count="37" uniqueCount="37">
  <si>
    <t>Среднее квадратичное отклонение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</si>
  <si>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</si>
  <si>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</si>
  <si>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</si>
  <si>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</si>
  <si>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</si>
  <si>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</si>
  <si>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</si>
  <si>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V - коэф-нт вариации</t>
  </si>
  <si>
    <t>Начальная (максимальная) цена контракта, руб.</t>
  </si>
  <si>
    <t>Ед. измер.</t>
  </si>
  <si>
    <t>Расчет начальной (максимальной) цены контракта</t>
  </si>
  <si>
    <t>Заказчик</t>
  </si>
  <si>
    <t>Объект закупки</t>
  </si>
  <si>
    <t>Используемый метод определения НМЦК</t>
  </si>
  <si>
    <t>Метод сопоставимых рыночных цен (анализа рынка), согласно пункту 1 части 1 статьи 22 Федерального закона от 05.04.2013 г. № 44-ФЗ «О контрактной системе в сфере закупок товаров, работ, услуг для обеспечения государственных и муниципальных нужд»</t>
  </si>
  <si>
    <t>Расчет НМЦК</t>
  </si>
  <si>
    <t>НМЦК</t>
  </si>
  <si>
    <t>Дата расчета</t>
  </si>
  <si>
    <t>Контрактный управляющий</t>
  </si>
  <si>
    <t>Визе И.Е.</t>
  </si>
  <si>
    <t>СПб ГКУЗ "Детский туберкулезный санаторий "Жемчужина"</t>
  </si>
  <si>
    <t>усл.ед</t>
  </si>
  <si>
    <t>Мин. цена, руб.</t>
  </si>
  <si>
    <t>8=4+5+6+7</t>
  </si>
  <si>
    <t>10 = кол-во ответов ИЦИ</t>
  </si>
  <si>
    <t>16=15*9</t>
  </si>
  <si>
    <t xml:space="preserve">ИЦИ №1 вх №92 от 28.05.2026                                                                             </t>
  </si>
  <si>
    <t>https://dentikom.ru/service/?utm_source=yandex.ru&amp;utm_medium=organic&amp;utm_campaign=yandex.ru&amp;utm_referrer=yandex.ru</t>
  </si>
  <si>
    <t xml:space="preserve">ИЦИ №3 Экранная копия №1  от 28.05.2026                                                                             </t>
  </si>
  <si>
    <t xml:space="preserve">ИЦИ №2 вх №97 от 03.06.2026                                                                              </t>
  </si>
  <si>
    <t>Начальная максимальная цена контракта составляет  15000.00 руб.. Совокупность значений, используемых в расчете при определении НМЦК, считается однородной, т.к. коэффициент вариации не превышает 33 %.</t>
  </si>
  <si>
    <t xml:space="preserve">Цена сформирована как минимальное  значение цен, полученных от поставщиков и общедоступных источников информации
</t>
  </si>
  <si>
    <t>03 июня 2026 года</t>
  </si>
  <si>
    <t>Оказание услуг по диагностике неисправности медицинского изделия (стоматологическая установка ABC 04-012 со стоматологическим креслом ABC 04) и возможности его дальнейшего использования</t>
  </si>
  <si>
    <t>Оказание услуг по диагностике стоматологической установки ABC 04-012 со стоматологическим креслом ABC 04 и возможности его дальнейшего использования</t>
  </si>
  <si>
    <t>Приложение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</si>
</sst>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7" fillId="2" borderId="2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wrapText="1"/>
    </xf>
    <xf numFmtId="0" fontId="9" fillId="2" borderId="5" xfId="0" applyFont="1" applyFill="1" applyBorder="1" applyAlignment="1">
      <alignment horizontal="center" wrapText="1"/>
    </xf>
    <xf numFmtId="0" fontId="3" fillId="0" borderId="5" xfId="0" applyFont="1" applyBorder="1"/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0" fillId="2" borderId="4" xfId="0" applyFont="1" applyFill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10" fillId="2" borderId="6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2" fontId="7" fillId="2" borderId="1" xfId="0" applyNumberFormat="1" applyFont="1" applyFill="1" applyBorder="1" applyAlignment="1">
      <alignment horizontal="center" wrapText="1"/>
    </xf>
    <xf numFmtId="0" fontId="11" fillId="0" borderId="4" xfId="0" applyFont="1" applyBorder="1" applyAlignment="1">
      <alignment horizontal="center"/>
    </xf>
    <xf numFmtId="0" fontId="7" fillId="2" borderId="6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10" fillId="2" borderId="13" xfId="0" applyFont="1" applyFill="1" applyBorder="1" applyAlignment="1">
      <alignment horizontal="center" wrapText="1"/>
    </xf>
    <xf numFmtId="0" fontId="10" fillId="0" borderId="13" xfId="0" applyFont="1" applyBorder="1" applyAlignment="1">
      <alignment horizontal="center" wrapText="1"/>
    </xf>
    <xf numFmtId="2" fontId="8" fillId="2" borderId="5" xfId="0" applyNumberFormat="1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wrapText="1"/>
    </xf>
    <xf numFmtId="2" fontId="8" fillId="0" borderId="4" xfId="0" applyNumberFormat="1" applyFont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2" fontId="4" fillId="0" borderId="9" xfId="0" applyNumberFormat="1" applyFont="1" applyBorder="1" applyAlignment="1">
      <alignment horizontal="center" vertical="top"/>
    </xf>
    <xf numFmtId="2" fontId="4" fillId="0" borderId="3" xfId="0" applyNumberFormat="1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wrapText="1"/>
    </xf>
    <xf numFmtId="0" fontId="10" fillId="0" borderId="4" xfId="0" applyFont="1" applyBorder="1" applyAlignment="1">
      <alignment horizontal="center" wrapText="1"/>
    </xf>
    <xf numFmtId="0" fontId="11" fillId="0" borderId="14" xfId="0" applyFont="1" applyBorder="1" applyAlignment="1">
      <alignment horizontal="center"/>
    </xf>
    <xf numFmtId="2" fontId="4" fillId="0" borderId="4" xfId="0" applyNumberFormat="1" applyFont="1" applyBorder="1" applyAlignment="1">
      <alignment horizontal="center" vertical="top"/>
    </xf>
    <xf numFmtId="0" fontId="7" fillId="2" borderId="8" xfId="0" applyFont="1" applyFill="1" applyBorder="1" applyAlignment="1">
      <alignment horizontal="right" wrapText="1"/>
    </xf>
    <xf numFmtId="0" fontId="7" fillId="2" borderId="7" xfId="0" applyFont="1" applyFill="1" applyBorder="1" applyAlignment="1">
      <alignment horizontal="right" wrapText="1"/>
    </xf>
    <xf numFmtId="0" fontId="7" fillId="2" borderId="9" xfId="0" applyFont="1" applyFill="1" applyBorder="1" applyAlignment="1">
      <alignment horizontal="right" wrapText="1"/>
    </xf>
    <xf numFmtId="0" fontId="7" fillId="2" borderId="3" xfId="0" applyFont="1" applyFill="1" applyBorder="1" applyAlignment="1">
      <alignment horizontal="right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7" fillId="2" borderId="6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2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152400</xdr:colOff>
      <xdr:row>9</xdr:row>
      <xdr:rowOff>0</xdr:rowOff>
    </xdr:from>
    <xdr:to>
      <xdr:col>14</xdr:col>
      <xdr:colOff>9525</xdr:colOff>
      <xdr:row>9</xdr:row>
      <xdr:rowOff>733425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172575" y="2009775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19050</xdr:colOff>
      <xdr:row>10</xdr:row>
      <xdr:rowOff>514350</xdr:rowOff>
    </xdr:from>
    <xdr:to>
      <xdr:col>14</xdr:col>
      <xdr:colOff>9525</xdr:colOff>
      <xdr:row>10</xdr:row>
      <xdr:rowOff>771525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9039225" y="3324225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19051</xdr:colOff>
      <xdr:row>10</xdr:row>
      <xdr:rowOff>628649</xdr:rowOff>
    </xdr:from>
    <xdr:to>
      <xdr:col>11</xdr:col>
      <xdr:colOff>807105</xdr:colOff>
      <xdr:row>10</xdr:row>
      <xdr:rowOff>904874</xdr:rowOff>
    </xdr:to>
    <xdr:pic>
      <xdr:nvPicPr>
        <xdr:cNvPr id="4" name="Picture 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91401" y="3438524"/>
          <a:ext cx="788054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76200</xdr:colOff>
      <xdr:row>10</xdr:row>
      <xdr:rowOff>504825</xdr:rowOff>
    </xdr:from>
    <xdr:to>
      <xdr:col>12</xdr:col>
      <xdr:colOff>571500</xdr:colOff>
      <xdr:row>10</xdr:row>
      <xdr:rowOff>885825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91525" y="3314700"/>
          <a:ext cx="4953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10</xdr:row>
      <xdr:rowOff>571500</xdr:rowOff>
    </xdr:from>
    <xdr:to>
      <xdr:col>6</xdr:col>
      <xdr:colOff>609600</xdr:colOff>
      <xdr:row>10</xdr:row>
      <xdr:rowOff>942975</xdr:rowOff>
    </xdr:to>
    <xdr:pic>
      <xdr:nvPicPr>
        <xdr:cNvPr id="6" name="Рисунок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219575" y="3381375"/>
          <a:ext cx="4476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85725</xdr:colOff>
      <xdr:row>10</xdr:row>
      <xdr:rowOff>400049</xdr:rowOff>
    </xdr:from>
    <xdr:to>
      <xdr:col>10</xdr:col>
      <xdr:colOff>704850</xdr:colOff>
      <xdr:row>10</xdr:row>
      <xdr:rowOff>1007034</xdr:rowOff>
    </xdr:to>
    <xdr:pic>
      <xdr:nvPicPr>
        <xdr:cNvPr id="7" name="Picture 2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26276" t="12500"/>
        <a:stretch>
          <a:fillRect/>
        </a:stretch>
      </xdr:blipFill>
      <xdr:spPr bwMode="auto">
        <a:xfrm>
          <a:off x="6924675" y="3209924"/>
          <a:ext cx="619125" cy="606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38100</xdr:colOff>
      <xdr:row>10</xdr:row>
      <xdr:rowOff>200025</xdr:rowOff>
    </xdr:from>
    <xdr:to>
      <xdr:col>14</xdr:col>
      <xdr:colOff>1026695</xdr:colOff>
      <xdr:row>10</xdr:row>
      <xdr:rowOff>523875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058275" y="3009900"/>
          <a:ext cx="98859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200025</xdr:colOff>
      <xdr:row>9</xdr:row>
      <xdr:rowOff>66675</xdr:rowOff>
    </xdr:from>
    <xdr:to>
      <xdr:col>14</xdr:col>
      <xdr:colOff>800100</xdr:colOff>
      <xdr:row>9</xdr:row>
      <xdr:rowOff>666750</xdr:rowOff>
    </xdr:to>
    <xdr:pic>
      <xdr:nvPicPr>
        <xdr:cNvPr id="9" name="Рисунок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220200" y="2076450"/>
          <a:ext cx="6000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19</xdr:col>
      <xdr:colOff>67733</xdr:colOff>
      <xdr:row>37</xdr:row>
      <xdr:rowOff>76200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31FC50-EB84-43E0-87C5-AC4CE1147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"/>
          <a:ext cx="11650133" cy="655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workbookViewId="0">
      <selection activeCell="L2" sqref="L2"/>
    </sheetView>
  </sheetViews>
  <sheetFormatPr defaultRowHeight="15" x14ac:dyDescent="0.25"/>
  <cols>
    <col min="1" max="1" width="4.42578125" customWidth="1"/>
    <col min="2" max="2" width="20.140625" customWidth="1"/>
    <col min="3" max="3" width="8.140625" customWidth="1"/>
    <col min="4" max="4" width="10.85546875" customWidth="1"/>
    <col min="5" max="6" width="11" customWidth="1"/>
    <col min="7" max="7" width="10.5703125" customWidth="1"/>
    <col min="9" max="9" width="7.28515625" customWidth="1"/>
    <col min="10" max="10" width="10" customWidth="1"/>
    <col min="11" max="11" width="13.28515625" customWidth="1"/>
    <col min="12" max="12" width="14.140625" customWidth="1"/>
    <col min="13" max="13" width="10.5703125" customWidth="1"/>
    <col min="14" max="14" width="11" customWidth="1"/>
    <col min="15" max="15" width="17.5703125" customWidth="1"/>
  </cols>
  <sheetData>
    <row r="1" spans="1:15" ht="14.25" customHeight="1" x14ac:dyDescent="0.25">
      <c r="A1" s="57" t="s">
        <v>11</v>
      </c>
      <c r="B1" s="57"/>
      <c r="C1" s="57"/>
      <c r="D1" s="57"/>
      <c r="E1" s="57"/>
      <c r="F1" s="57"/>
      <c r="G1" s="57"/>
      <c r="H1" s="57"/>
      <c r="I1" s="1"/>
      <c r="J1" s="1"/>
      <c r="K1" s="1"/>
      <c r="L1" s="64" t="s">
        <v>36</v>
      </c>
      <c r="M1" s="63"/>
      <c r="N1" s="63"/>
      <c r="O1" s="63"/>
    </row>
    <row r="2" spans="1:15" ht="8.2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customHeight="1" thickBot="1" x14ac:dyDescent="0.3">
      <c r="A3" s="41" t="s">
        <v>12</v>
      </c>
      <c r="B3" s="42"/>
      <c r="C3" s="42"/>
      <c r="D3" s="41" t="s">
        <v>21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3"/>
    </row>
    <row r="4" spans="1:15" ht="29.25" customHeight="1" thickBot="1" x14ac:dyDescent="0.3">
      <c r="A4" s="41" t="s">
        <v>13</v>
      </c>
      <c r="B4" s="42"/>
      <c r="C4" s="42"/>
      <c r="D4" s="41" t="s">
        <v>34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3"/>
    </row>
    <row r="5" spans="1:15" ht="25.5" customHeight="1" thickBot="1" x14ac:dyDescent="0.3">
      <c r="A5" s="41" t="s">
        <v>14</v>
      </c>
      <c r="B5" s="42"/>
      <c r="C5" s="42"/>
      <c r="D5" s="58" t="s">
        <v>15</v>
      </c>
      <c r="E5" s="59"/>
      <c r="F5" s="59"/>
      <c r="G5" s="59"/>
      <c r="H5" s="59"/>
      <c r="I5" s="59"/>
      <c r="J5" s="59"/>
      <c r="K5" s="59"/>
      <c r="L5" s="59"/>
      <c r="M5" s="59"/>
      <c r="N5" s="59"/>
      <c r="O5" s="60"/>
    </row>
    <row r="6" spans="1:15" ht="27.75" customHeight="1" thickBot="1" x14ac:dyDescent="0.3">
      <c r="A6" s="61" t="s">
        <v>16</v>
      </c>
      <c r="B6" s="62"/>
      <c r="C6" s="62"/>
      <c r="D6" s="41" t="s">
        <v>32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3"/>
    </row>
    <row r="7" spans="1:15" ht="33" customHeight="1" thickBot="1" x14ac:dyDescent="0.3">
      <c r="A7" s="41" t="s">
        <v>17</v>
      </c>
      <c r="B7" s="42"/>
      <c r="C7" s="42"/>
      <c r="D7" s="54" t="s">
        <v>31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6"/>
    </row>
    <row r="8" spans="1:15" ht="16.5" customHeight="1" thickBot="1" x14ac:dyDescent="0.3">
      <c r="A8" s="41" t="s">
        <v>18</v>
      </c>
      <c r="B8" s="42"/>
      <c r="C8" s="42"/>
      <c r="D8" s="41" t="s">
        <v>33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3"/>
    </row>
    <row r="9" spans="1:15" ht="15.75" thickBot="1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1"/>
      <c r="L9" s="1"/>
      <c r="M9" s="1"/>
      <c r="N9" s="1"/>
      <c r="O9" s="1"/>
    </row>
    <row r="10" spans="1:15" ht="63.6" customHeight="1" thickBot="1" x14ac:dyDescent="0.3">
      <c r="A10" s="44" t="s">
        <v>1</v>
      </c>
      <c r="B10" s="44" t="s">
        <v>2</v>
      </c>
      <c r="C10" s="4"/>
      <c r="D10" s="51" t="s">
        <v>3</v>
      </c>
      <c r="E10" s="52"/>
      <c r="F10" s="53"/>
      <c r="G10" s="17"/>
      <c r="H10" s="44" t="s">
        <v>4</v>
      </c>
      <c r="I10" s="44" t="s">
        <v>5</v>
      </c>
      <c r="J10" s="46" t="s">
        <v>6</v>
      </c>
      <c r="K10" s="47"/>
      <c r="L10" s="47"/>
      <c r="M10" s="48"/>
      <c r="N10" s="49" t="s">
        <v>23</v>
      </c>
      <c r="O10" s="5"/>
    </row>
    <row r="11" spans="1:15" ht="102.75" thickBot="1" x14ac:dyDescent="0.3">
      <c r="A11" s="45"/>
      <c r="B11" s="45"/>
      <c r="C11" s="18" t="s">
        <v>10</v>
      </c>
      <c r="D11" s="6" t="s">
        <v>27</v>
      </c>
      <c r="E11" s="6" t="s">
        <v>30</v>
      </c>
      <c r="F11" s="6" t="s">
        <v>29</v>
      </c>
      <c r="G11" s="7"/>
      <c r="H11" s="45"/>
      <c r="I11" s="45"/>
      <c r="J11" s="8" t="s">
        <v>7</v>
      </c>
      <c r="K11" s="9"/>
      <c r="L11" s="8" t="s">
        <v>0</v>
      </c>
      <c r="M11" s="8" t="s">
        <v>8</v>
      </c>
      <c r="N11" s="50"/>
      <c r="O11" s="10"/>
    </row>
    <row r="12" spans="1:15" ht="52.5" customHeight="1" thickBot="1" x14ac:dyDescent="0.3">
      <c r="A12" s="11">
        <v>1</v>
      </c>
      <c r="B12" s="16">
        <v>2</v>
      </c>
      <c r="C12" s="12">
        <v>3</v>
      </c>
      <c r="D12" s="12">
        <v>5</v>
      </c>
      <c r="E12" s="12">
        <v>6</v>
      </c>
      <c r="F12" s="35">
        <v>7</v>
      </c>
      <c r="G12" s="19" t="s">
        <v>24</v>
      </c>
      <c r="H12" s="13">
        <v>9</v>
      </c>
      <c r="I12" s="20" t="s">
        <v>25</v>
      </c>
      <c r="J12" s="21">
        <v>11</v>
      </c>
      <c r="K12" s="21">
        <v>12</v>
      </c>
      <c r="L12" s="21">
        <v>13</v>
      </c>
      <c r="M12" s="21">
        <v>14</v>
      </c>
      <c r="N12" s="34">
        <v>15</v>
      </c>
      <c r="O12" s="14" t="s">
        <v>26</v>
      </c>
    </row>
    <row r="13" spans="1:15" ht="115.5" customHeight="1" thickBot="1" x14ac:dyDescent="0.3">
      <c r="A13" s="24">
        <v>1</v>
      </c>
      <c r="B13" s="29" t="s">
        <v>35</v>
      </c>
      <c r="C13" s="23" t="s">
        <v>22</v>
      </c>
      <c r="D13" s="31">
        <v>15000</v>
      </c>
      <c r="E13" s="30">
        <v>16300</v>
      </c>
      <c r="F13" s="36">
        <v>20000</v>
      </c>
      <c r="G13" s="25">
        <f>SUM(D13:F13)</f>
        <v>51300</v>
      </c>
      <c r="H13" s="26">
        <v>1</v>
      </c>
      <c r="I13" s="27">
        <v>3</v>
      </c>
      <c r="J13" s="28">
        <f>ROUND(AVERAGE(D13:F13),2)</f>
        <v>17100</v>
      </c>
      <c r="K13" s="28">
        <f>DEVSQ(D13,E13,F13)/(I13-1)</f>
        <v>6730000</v>
      </c>
      <c r="L13" s="28">
        <f>SQRT(K13)</f>
        <v>2594.2243542145693</v>
      </c>
      <c r="M13" s="28">
        <f>L13/J13*100</f>
        <v>15.170902656225552</v>
      </c>
      <c r="N13" s="32">
        <f>MIN(D13:F13)</f>
        <v>15000</v>
      </c>
      <c r="O13" s="22">
        <f>N13*H13</f>
        <v>15000</v>
      </c>
    </row>
    <row r="14" spans="1:15" ht="16.5" customHeight="1" thickBot="1" x14ac:dyDescent="0.3">
      <c r="A14" s="37" t="s">
        <v>9</v>
      </c>
      <c r="B14" s="38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40"/>
      <c r="N14" s="33"/>
      <c r="O14" s="15">
        <f>SUM(O13:O13)</f>
        <v>15000</v>
      </c>
    </row>
    <row r="17" spans="2:5" x14ac:dyDescent="0.25">
      <c r="B17" t="s">
        <v>19</v>
      </c>
      <c r="E17" t="s">
        <v>20</v>
      </c>
    </row>
  </sheetData>
  <mergeCells count="22">
    <mergeCell ref="A7:C7"/>
    <mergeCell ref="D7:O7"/>
    <mergeCell ref="A1:H1"/>
    <mergeCell ref="A3:C3"/>
    <mergeCell ref="D3:O3"/>
    <mergeCell ref="A4:C4"/>
    <mergeCell ref="D4:O4"/>
    <mergeCell ref="A5:C5"/>
    <mergeCell ref="D5:O5"/>
    <mergeCell ref="A6:C6"/>
    <mergeCell ref="D6:O6"/>
    <mergeCell ref="L1:O1"/>
    <mergeCell ref="A14:M14"/>
    <mergeCell ref="A8:C8"/>
    <mergeCell ref="D8:O8"/>
    <mergeCell ref="A10:A11"/>
    <mergeCell ref="B10:B11"/>
    <mergeCell ref="H10:H11"/>
    <mergeCell ref="I10:I11"/>
    <mergeCell ref="J10:M10"/>
    <mergeCell ref="N10:N11"/>
    <mergeCell ref="D10:F10"/>
  </mergeCells>
  <pageMargins left="0.7" right="0.7" top="0.75" bottom="0.75" header="0.3" footer="0.3"/>
  <pageSetup paperSize="9" scale="8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7A58E-D262-4D48-BBE8-6869307B5A83}">
  <dimension ref="B1"/>
  <sheetViews>
    <sheetView topLeftCell="B1" workbookViewId="0">
      <selection activeCell="B1" sqref="B1"/>
    </sheetView>
  </sheetViews>
  <sheetFormatPr defaultRowHeight="15" x14ac:dyDescent="0.25"/>
  <sheetData>
    <row r="1" spans="2:2" x14ac:dyDescent="0.25">
      <c r="B1" t="s"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2024-01-29T11:31:35Z</cp:lastPrinted>
  <dcterms:created xsi:type="dcterms:W3CDTF">2014-06-04T07:02:13Z</dcterms:created>
  <dcterms:modified xsi:type="dcterms:W3CDTF">2026-06-11T12:03:25Z</dcterms:modified>
</cp:coreProperties>
</file>