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500"/>
  </bookViews>
  <sheets>
    <sheet name="Лист1" sheetId="1" r:id="rId1"/>
  </sheets>
  <definedNames>
    <definedName name="_xlnm.Print_Area" localSheetId="0">Лист1!$A$2:$N$11</definedName>
  </definedNames>
  <calcPr calcId="125725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5" i="1"/>
  <c r="K5" s="1"/>
  <c r="L5" s="1"/>
  <c r="M6"/>
  <c r="J6"/>
  <c r="I6"/>
  <c r="K6" s="1"/>
  <c r="L6" s="1"/>
  <c r="M5"/>
  <c r="J5"/>
  <c r="N6" l="1"/>
  <c r="N5"/>
  <c r="L7"/>
</calcChain>
</file>

<file path=xl/sharedStrings.xml><?xml version="1.0" encoding="utf-8"?>
<sst xmlns="http://schemas.openxmlformats.org/spreadsheetml/2006/main" count="24" uniqueCount="22">
  <si>
    <t>№ п.п.</t>
  </si>
  <si>
    <t>Наименование товара</t>
  </si>
  <si>
    <t>Ед. изм-я</t>
  </si>
  <si>
    <t>Кол-во</t>
  </si>
  <si>
    <t>Коммерческие предложения (КП) (руб./ед.изм.)</t>
  </si>
  <si>
    <t>НДС в % (если применимо для закупаемого медицинского изделия)</t>
  </si>
  <si>
    <t>Средневзвешенная цена медицинского изделия</t>
  </si>
  <si>
    <t>Стоимость медицинского изделия</t>
  </si>
  <si>
    <t>Стандартное откл.</t>
  </si>
  <si>
    <t>Коэф. вариации цен</t>
  </si>
  <si>
    <t>Ценовая информация из реестра контрактов *</t>
  </si>
  <si>
    <t>Гель для электродов</t>
  </si>
  <si>
    <t>Шт.</t>
  </si>
  <si>
    <t>Начальная(максимальная) цена контракта</t>
  </si>
  <si>
    <t>Начальная (максимальная) цена контракта включает в себя стоимость товара, а также все расходы на страхование, уплату налогов, пошлины, сборы и другие обязательные платежи, которые Поставщик должен выплатить в связи с выполнением обязательств по Контракту в соответствии с законодательством Российской Федерации</t>
  </si>
  <si>
    <t>Ценовая информация из реестра контрактов **</t>
  </si>
  <si>
    <t>Ценовая информация из реестра контрактов ***</t>
  </si>
  <si>
    <t xml:space="preserve">Осуществлен поиск общедоступной ценовой информации, в том числе в реестре контрактов,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 </t>
  </si>
  <si>
    <t>Выявлены сопоставимые условия закупки (в соответствии с частью 3 статьи 22 Закона о контрактные системы): 
* позиция № 1, контракт № 421-ЭА/2024 от 09.01.2025г.; позиция № 2, контракт № 34-21-25/03731000312250004670001 от 30.12.2025г.
** позиция № 1, контракт № 0380200000125002864 от 04.06.2025г.; позиция № 2, контракт № 626 от 26.02.2026г.
*** позиция № 1, контракт № 0372100034624000083 от 10.06.2024г.; позиция № 2, контракт № 0372200037625000065 от 14.07.2025г.</t>
  </si>
  <si>
    <t>Средневзвешенная цена с учетом НДС</t>
  </si>
  <si>
    <t>Начальная цена единицы медицинского изделия (НЦЕ) без учета НДС</t>
  </si>
  <si>
    <t>Расчёт начальной (максимальной) цены контракта произведён на основании приказа Минздрава России от 15.05.2020 N 450н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и начальной цены единицы товара, работы, услуги при осуществлении закупок медицинских изделий", в соответствии со ст. 22 Федерального закона от 05.04.2013г. №44-ФЗ и Приказом №567 от 02.10.2013 Министерства экономического развития Российской Федерации. 
Расчет цены единицы товара осуществлялся посредством использования метода сопоставимых рыночных цен (анализа рынка) в соответствии с частями 2 - 6 статьи 22 Федерального закона от 05.04.2013г. №44-ФЗ. 
Источниками информации для формирования начальной (максимальной) цены контракта являлась ценовая информация из реестра контрактов, размещенного в Единой информационной системе в сфере закупок (ЕИС). Валюта, используемая для определения и обоснования начальной (максимальной) цены контракта - рубль Российской Федерации. Результаты представлены в таблице ниже.</t>
  </si>
</sst>
</file>

<file path=xl/styles.xml><?xml version="1.0" encoding="utf-8"?>
<styleSheet xmlns="http://schemas.openxmlformats.org/spreadsheetml/2006/main">
  <fonts count="9">
    <font>
      <sz val="11"/>
      <color rgb="FF000000"/>
      <name val="Calibri"/>
      <family val="2"/>
      <charset val="204"/>
    </font>
    <font>
      <b/>
      <sz val="9"/>
      <name val="Times New Roman"/>
      <family val="1"/>
      <charset val="204"/>
    </font>
    <font>
      <sz val="11"/>
      <name val="Times New Roman"/>
      <family val="1"/>
      <charset val="1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1"/>
    </font>
    <font>
      <sz val="10"/>
      <color rgb="FF000000"/>
      <name val="Times New Roman"/>
      <family val="1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 applyProtection="1"/>
    <xf numFmtId="4" fontId="3" fillId="0" borderId="2" xfId="0" applyNumberFormat="1" applyFont="1" applyBorder="1" applyAlignment="1" applyProtection="1">
      <alignment horizontal="center" vertical="center" wrapText="1" readingOrder="1"/>
    </xf>
    <xf numFmtId="0" fontId="6" fillId="0" borderId="0" xfId="0" applyFont="1" applyAlignment="1" applyProtection="1"/>
    <xf numFmtId="0" fontId="0" fillId="0" borderId="0" xfId="0" applyAlignment="1" applyProtection="1">
      <alignment vertical="center"/>
    </xf>
    <xf numFmtId="0" fontId="8" fillId="2" borderId="2" xfId="0" applyFont="1" applyFill="1" applyBorder="1" applyAlignment="1" applyProtection="1">
      <alignment horizontal="center" vertical="top" wrapText="1"/>
    </xf>
    <xf numFmtId="0" fontId="7" fillId="0" borderId="2" xfId="0" applyFont="1" applyBorder="1" applyAlignment="1" applyProtection="1">
      <alignment horizontal="center" vertical="top" wrapText="1"/>
    </xf>
    <xf numFmtId="0" fontId="8" fillId="0" borderId="2" xfId="0" applyFont="1" applyBorder="1" applyAlignment="1" applyProtection="1">
      <alignment horizontal="center" wrapText="1"/>
    </xf>
    <xf numFmtId="2" fontId="8" fillId="0" borderId="2" xfId="0" applyNumberFormat="1" applyFont="1" applyBorder="1" applyAlignment="1" applyProtection="1">
      <alignment horizontal="center" wrapText="1"/>
    </xf>
    <xf numFmtId="4" fontId="7" fillId="0" borderId="2" xfId="0" applyNumberFormat="1" applyFont="1" applyBorder="1" applyAlignment="1" applyProtection="1">
      <alignment horizontal="center" vertical="center"/>
    </xf>
    <xf numFmtId="4" fontId="7" fillId="0" borderId="2" xfId="0" applyNumberFormat="1" applyFont="1" applyBorder="1" applyAlignment="1" applyProtection="1">
      <alignment horizontal="center" vertical="center" wrapText="1"/>
    </xf>
    <xf numFmtId="2" fontId="4" fillId="0" borderId="4" xfId="0" applyNumberFormat="1" applyFont="1" applyBorder="1" applyAlignment="1" applyProtection="1">
      <alignment horizontal="center" vertical="center"/>
    </xf>
    <xf numFmtId="2" fontId="4" fillId="0" borderId="3" xfId="0" applyNumberFormat="1" applyFont="1" applyBorder="1" applyAlignment="1" applyProtection="1">
      <alignment horizontal="center" vertical="center"/>
    </xf>
    <xf numFmtId="0" fontId="2" fillId="0" borderId="5" xfId="0" applyFont="1" applyBorder="1" applyAlignment="1" applyProtection="1">
      <alignment horizontal="left" vertical="center" wrapText="1" readingOrder="1"/>
    </xf>
    <xf numFmtId="0" fontId="2" fillId="0" borderId="6" xfId="0" applyFont="1" applyBorder="1" applyAlignment="1" applyProtection="1">
      <alignment horizontal="left" vertical="center" wrapText="1" readingOrder="1"/>
    </xf>
    <xf numFmtId="0" fontId="2" fillId="0" borderId="7" xfId="0" applyFont="1" applyBorder="1" applyAlignment="1" applyProtection="1">
      <alignment horizontal="left" vertical="center" wrapText="1" readingOrder="1"/>
    </xf>
    <xf numFmtId="0" fontId="5" fillId="0" borderId="0" xfId="0" applyFont="1" applyBorder="1" applyAlignment="1" applyProtection="1">
      <alignment horizontal="left" vertical="center" wrapText="1"/>
    </xf>
    <xf numFmtId="0" fontId="6" fillId="0" borderId="0" xfId="0" applyFont="1" applyBorder="1" applyAlignment="1" applyProtection="1">
      <alignment horizontal="left"/>
    </xf>
    <xf numFmtId="0" fontId="3" fillId="0" borderId="2" xfId="0" applyFont="1" applyBorder="1" applyAlignment="1" applyProtection="1">
      <alignment horizontal="right" vertical="center" wrapText="1"/>
    </xf>
    <xf numFmtId="0" fontId="5" fillId="0" borderId="3" xfId="0" applyFont="1" applyBorder="1" applyAlignment="1" applyProtection="1">
      <alignment horizontal="left" vertical="center" wrapText="1" readingOrder="1"/>
    </xf>
    <xf numFmtId="0" fontId="5" fillId="0" borderId="0" xfId="0" applyFont="1" applyBorder="1" applyAlignment="1" applyProtection="1">
      <alignment horizontal="left" vertical="center" wrapText="1" readingOrder="1"/>
    </xf>
    <xf numFmtId="0" fontId="1" fillId="0" borderId="1" xfId="0" applyFont="1" applyBorder="1" applyAlignment="1" applyProtection="1">
      <alignment horizontal="center" vertical="center" wrapText="1"/>
    </xf>
    <xf numFmtId="0" fontId="7" fillId="0" borderId="2" xfId="0" applyFont="1" applyBorder="1" applyAlignment="1" applyProtection="1">
      <alignment horizontal="center" vertical="top" wrapText="1"/>
    </xf>
    <xf numFmtId="2" fontId="7" fillId="0" borderId="2" xfId="0" applyNumberFormat="1" applyFont="1" applyBorder="1" applyAlignment="1" applyProtection="1">
      <alignment horizontal="center" vertical="top" wrapText="1"/>
    </xf>
    <xf numFmtId="2" fontId="8" fillId="0" borderId="2" xfId="0" applyNumberFormat="1" applyFont="1" applyFill="1" applyBorder="1" applyAlignment="1" applyProtection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5"/>
  <sheetViews>
    <sheetView tabSelected="1" zoomScale="115" zoomScaleNormal="115" workbookViewId="0">
      <selection activeCell="A2" sqref="A2:N2"/>
    </sheetView>
  </sheetViews>
  <sheetFormatPr defaultColWidth="8.7109375" defaultRowHeight="15"/>
  <cols>
    <col min="1" max="1" width="4.5703125" style="1" customWidth="1"/>
    <col min="2" max="2" width="23.5703125" style="1" customWidth="1"/>
    <col min="3" max="3" width="5.85546875" style="1" customWidth="1"/>
    <col min="4" max="4" width="9.85546875" style="1" customWidth="1"/>
    <col min="5" max="7" width="11.5703125" style="1" customWidth="1"/>
    <col min="8" max="8" width="14.140625" style="1" customWidth="1"/>
    <col min="9" max="10" width="11.5703125" style="1" customWidth="1"/>
    <col min="11" max="11" width="14.42578125" style="1" customWidth="1"/>
    <col min="12" max="12" width="13.5703125" style="1" customWidth="1"/>
    <col min="13" max="13" width="8.28515625" style="1" customWidth="1"/>
    <col min="14" max="14" width="11.28515625" style="1" customWidth="1"/>
  </cols>
  <sheetData>
    <row r="1" spans="1:14" ht="3.75" customHeight="1"/>
    <row r="2" spans="1:14" ht="106.5" customHeight="1">
      <c r="A2" s="21" t="s">
        <v>21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</row>
    <row r="3" spans="1:14" ht="40.5" customHeight="1">
      <c r="A3" s="22" t="s">
        <v>0</v>
      </c>
      <c r="B3" s="22" t="s">
        <v>1</v>
      </c>
      <c r="C3" s="22" t="s">
        <v>2</v>
      </c>
      <c r="D3" s="22" t="s">
        <v>3</v>
      </c>
      <c r="E3" s="22" t="s">
        <v>4</v>
      </c>
      <c r="F3" s="22"/>
      <c r="G3" s="22"/>
      <c r="H3" s="23" t="s">
        <v>5</v>
      </c>
      <c r="I3" s="23" t="s">
        <v>6</v>
      </c>
      <c r="J3" s="23" t="s">
        <v>20</v>
      </c>
      <c r="K3" s="23" t="s">
        <v>19</v>
      </c>
      <c r="L3" s="23" t="s">
        <v>7</v>
      </c>
      <c r="M3" s="23" t="s">
        <v>8</v>
      </c>
      <c r="N3" s="23" t="s">
        <v>9</v>
      </c>
    </row>
    <row r="4" spans="1:14" ht="63.75">
      <c r="A4" s="22"/>
      <c r="B4" s="22"/>
      <c r="C4" s="22"/>
      <c r="D4" s="22"/>
      <c r="E4" s="5" t="s">
        <v>10</v>
      </c>
      <c r="F4" s="5" t="s">
        <v>15</v>
      </c>
      <c r="G4" s="5" t="s">
        <v>16</v>
      </c>
      <c r="H4" s="23"/>
      <c r="I4" s="23"/>
      <c r="J4" s="23"/>
      <c r="K4" s="23"/>
      <c r="L4" s="23"/>
      <c r="M4" s="23"/>
      <c r="N4" s="23"/>
    </row>
    <row r="5" spans="1:14">
      <c r="A5" s="6">
        <v>1</v>
      </c>
      <c r="B5" s="7" t="s">
        <v>11</v>
      </c>
      <c r="C5" s="7" t="s">
        <v>12</v>
      </c>
      <c r="D5" s="7">
        <v>100</v>
      </c>
      <c r="E5" s="8">
        <v>245.88</v>
      </c>
      <c r="F5" s="8">
        <v>167.08</v>
      </c>
      <c r="G5" s="24">
        <v>200</v>
      </c>
      <c r="H5" s="9">
        <v>10</v>
      </c>
      <c r="I5" s="10">
        <f>ROUND((E5+F5+G5)/3,2)</f>
        <v>204.32</v>
      </c>
      <c r="J5" s="10">
        <f>MIN(E5,F5,G5)</f>
        <v>167.08</v>
      </c>
      <c r="K5" s="10">
        <f>ROUND(IF(H5=0,I5,IF(H5=10,I5*0.1+I5,I5*0.2+I5)),2)</f>
        <v>224.75</v>
      </c>
      <c r="L5" s="10">
        <f>K5*D5</f>
        <v>22475</v>
      </c>
      <c r="M5" s="9">
        <f>STDEV(E5,F5,G5)</f>
        <v>39.577225774427319</v>
      </c>
      <c r="N5" s="9">
        <f>(M5/I5)*100</f>
        <v>19.370216216928014</v>
      </c>
    </row>
    <row r="6" spans="1:14">
      <c r="A6" s="6">
        <v>2</v>
      </c>
      <c r="B6" s="7" t="s">
        <v>11</v>
      </c>
      <c r="C6" s="7" t="s">
        <v>12</v>
      </c>
      <c r="D6" s="7">
        <v>90</v>
      </c>
      <c r="E6" s="8">
        <v>73.7</v>
      </c>
      <c r="F6" s="8">
        <v>74.98</v>
      </c>
      <c r="G6" s="8">
        <v>99.36</v>
      </c>
      <c r="H6" s="9">
        <v>10</v>
      </c>
      <c r="I6" s="10">
        <f>ROUND((E6+F6+G6)/3,2)</f>
        <v>82.68</v>
      </c>
      <c r="J6" s="10">
        <f>MIN(E6,F6,G6)</f>
        <v>73.7</v>
      </c>
      <c r="K6" s="10">
        <f>ROUND(IF(H6=0,I6,IF(H6=10,I6*0.1+I6,I6*0.2+I6)),2)</f>
        <v>90.95</v>
      </c>
      <c r="L6" s="10">
        <f>K6*D6</f>
        <v>8185.5</v>
      </c>
      <c r="M6" s="9">
        <f>STDEV(E6,F6,G6)</f>
        <v>14.459474402619138</v>
      </c>
      <c r="N6" s="9">
        <f>(M6/I6)*100</f>
        <v>17.488478958175058</v>
      </c>
    </row>
    <row r="7" spans="1:14" ht="24" customHeight="1">
      <c r="A7" s="18" t="s">
        <v>13</v>
      </c>
      <c r="B7" s="18"/>
      <c r="C7" s="18"/>
      <c r="D7" s="18"/>
      <c r="E7" s="18"/>
      <c r="F7" s="18"/>
      <c r="G7" s="18"/>
      <c r="H7" s="18"/>
      <c r="I7" s="18"/>
      <c r="J7" s="18"/>
      <c r="K7" s="18"/>
      <c r="L7" s="2">
        <f>SUM(L5:L6)</f>
        <v>30660.5</v>
      </c>
      <c r="M7" s="11"/>
      <c r="N7" s="12"/>
    </row>
    <row r="8" spans="1:14" ht="17.25" customHeight="1">
      <c r="A8" s="19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20"/>
      <c r="N8" s="20"/>
    </row>
    <row r="9" spans="1:14" ht="39.75" customHeight="1">
      <c r="A9" s="20" t="s">
        <v>14</v>
      </c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</row>
    <row r="10" spans="1:14" ht="39.75" customHeight="1">
      <c r="A10" s="13" t="s">
        <v>17</v>
      </c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5"/>
    </row>
    <row r="11" spans="1:14" ht="73.5" customHeight="1">
      <c r="A11" s="13" t="s">
        <v>18</v>
      </c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5"/>
    </row>
    <row r="12" spans="1:14" ht="43.5" customHeight="1">
      <c r="A12" s="16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</row>
    <row r="14" spans="1:14">
      <c r="A14" s="17"/>
      <c r="B14" s="17"/>
      <c r="C14" s="17"/>
      <c r="E14" s="3"/>
    </row>
    <row r="15" spans="1:14" s="4" customFormat="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</sheetData>
  <mergeCells count="20">
    <mergeCell ref="A2:N2"/>
    <mergeCell ref="A3:A4"/>
    <mergeCell ref="B3:B4"/>
    <mergeCell ref="C3:C4"/>
    <mergeCell ref="D3:D4"/>
    <mergeCell ref="E3:G3"/>
    <mergeCell ref="H3:H4"/>
    <mergeCell ref="I3:I4"/>
    <mergeCell ref="J3:J4"/>
    <mergeCell ref="K3:K4"/>
    <mergeCell ref="L3:L4"/>
    <mergeCell ref="M3:M4"/>
    <mergeCell ref="N3:N4"/>
    <mergeCell ref="A11:N11"/>
    <mergeCell ref="A12:N12"/>
    <mergeCell ref="A14:C14"/>
    <mergeCell ref="A7:K7"/>
    <mergeCell ref="A8:N8"/>
    <mergeCell ref="A9:N9"/>
    <mergeCell ref="A10:N10"/>
  </mergeCells>
  <pageMargins left="0.70833333333333304" right="0.70833333333333304" top="0.74791666666666701" bottom="0.74791666666666701" header="0.511811023622047" footer="0.511811023622047"/>
  <pageSetup paperSize="9" scale="8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200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Svetlana.Trofimova</dc:creator>
  <cp:lastModifiedBy>uris</cp:lastModifiedBy>
  <cp:revision>20</cp:revision>
  <cp:lastPrinted>2026-04-28T10:48:28Z</cp:lastPrinted>
  <dcterms:created xsi:type="dcterms:W3CDTF">2021-12-17T14:41:01Z</dcterms:created>
  <dcterms:modified xsi:type="dcterms:W3CDTF">2026-04-29T07:46:11Z</dcterms:modified>
  <dc:language>ru-RU</dc:language>
</cp:coreProperties>
</file>