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ОБП\1. Договоры\ДОГОВОРЫ 2026\Видео\2026\2 полугодие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O18" i="1"/>
  <c r="N18" i="1"/>
  <c r="J18" i="1"/>
  <c r="I18" i="1"/>
  <c r="P19" i="1" l="1"/>
  <c r="K18" i="1"/>
  <c r="N19" i="1"/>
  <c r="L18" i="1"/>
  <c r="O19" i="1"/>
</calcChain>
</file>

<file path=xl/sharedStrings.xml><?xml version="1.0" encoding="utf-8"?>
<sst xmlns="http://schemas.openxmlformats.org/spreadsheetml/2006/main" count="33" uniqueCount="31">
  <si>
    <t>Расчёт НМЦК</t>
  </si>
  <si>
    <t>НМЦК методом сопоставимых рыночных цен (анализа рынка) определена по формуле:</t>
  </si>
  <si>
    <t>где:</t>
  </si>
  <si>
    <t xml:space="preserve"> - НМЦК, определяемая методом сопоставимых рыночных цен (анализа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</si>
  <si>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</si>
  <si>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</si>
  <si>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</si>
  <si>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 - - цена единицы товара, работы, услуги </t>
  </si>
  <si>
    <t>№ п./п.</t>
  </si>
  <si>
    <t>Наименование объекта закупки</t>
  </si>
  <si>
    <t>Кол-во</t>
  </si>
  <si>
    <t>Ед. измерения</t>
  </si>
  <si>
    <t>Средняя арифметическая величина за ед., руб.</t>
  </si>
  <si>
    <t>Среднее квадратическое отклонение</t>
  </si>
  <si>
    <t>Коэффициент вариации</t>
  </si>
  <si>
    <t>НМЦК, руб.</t>
  </si>
  <si>
    <t>Предложение № 1 год</t>
  </si>
  <si>
    <t>Предложение № 2 год</t>
  </si>
  <si>
    <t>Предложение № 3 год</t>
  </si>
  <si>
    <t>Цена за ед., руб.</t>
  </si>
  <si>
    <t>Итого</t>
  </si>
  <si>
    <t>Исп._ экономист ОБП ___________________________Задорожная Е.В.</t>
  </si>
  <si>
    <t>Заказчиком были направлены 5 запросов о предоставлении ценовой информации  исполнителям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</si>
  <si>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>мес</t>
  </si>
  <si>
    <t xml:space="preserve">Оказании услуги «Видеонаблюдение» </t>
  </si>
  <si>
    <t xml:space="preserve">Предложение № 1
04-25-21432/26-0-0 
от 18.05.2026 </t>
  </si>
  <si>
    <t xml:space="preserve">Предложение № 2
04-25-21432/26-0-0 
от 18.05.2026 </t>
  </si>
  <si>
    <t xml:space="preserve">Предложение № 3
04-25-21432/26-0-0 
от 18.05.2026 </t>
  </si>
  <si>
    <r>
      <t xml:space="preserve">Ответы на запросы получены от 3 исполнителей.В соответствии с требованиями Приказа Министерства экономического 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ст. 22 Федерального закона от 05.04.2013 № 44-ФЗ «О контрактной системе в сфере государственных закупок товаров, работ, услуг для обеспечения государственных и муниципальных нужд» (далее – Закон), обоснование начальной (максимальной) цены оказания услуги производилось методом сопоставимых рыночных цен (анализа рынка) на основании информации о рыночных ценах идентичных товаров, работ, услуг, планируемых к закупкам. 
Расчёт НМЦК произведён на основе поступивших коммерческих предложений,  которые удовлетворяют требованиям Методических рекомендаций и Заказчика и были использованы для расчёта НМЦК. 
В целях соблюдения статьи 34 Бюджетного кодекса, Заказчиком принято решение при расчете цены договора </t>
    </r>
    <r>
      <rPr>
        <b/>
        <sz val="12"/>
        <rFont val="Times New Roman"/>
        <family val="1"/>
        <charset val="204"/>
      </rPr>
      <t>использовать минимальное ценовое предложение</t>
    </r>
    <r>
      <rPr>
        <sz val="12"/>
        <rFont val="Times New Roman"/>
        <family val="1"/>
        <charset val="204"/>
      </rPr>
      <t xml:space="preserve">. </t>
    </r>
  </si>
  <si>
    <t xml:space="preserve">Обоснование цены контракта (договора) заключаемого у единственного поставщика </t>
  </si>
  <si>
    <t xml:space="preserve">НМЦК мин., руб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</si>
</sst>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_ ;\-#,##0.00\ 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Shruti"/>
      <family val="2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4" borderId="0">
      <alignment horizontal="right" vertical="center"/>
    </xf>
  </cellStyleXfs>
  <cellXfs count="69">
    <xf numFmtId="0" fontId="0" fillId="0" borderId="0" xfId="0"/>
    <xf numFmtId="0" fontId="3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0" borderId="0" xfId="0" applyFont="1" applyFill="1"/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/>
    <xf numFmtId="0" fontId="3" fillId="2" borderId="5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4" xfId="0" applyFont="1" applyFill="1" applyBorder="1" applyAlignment="1"/>
    <xf numFmtId="0" fontId="2" fillId="2" borderId="0" xfId="0" applyFont="1" applyFill="1" applyBorder="1" applyAlignment="1">
      <alignment horizontal="right" vertical="top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top"/>
    </xf>
    <xf numFmtId="0" fontId="2" fillId="2" borderId="6" xfId="0" applyFont="1" applyFill="1" applyBorder="1" applyAlignment="1"/>
    <xf numFmtId="0" fontId="2" fillId="2" borderId="7" xfId="0" applyFont="1" applyFill="1" applyBorder="1" applyAlignment="1"/>
    <xf numFmtId="0" fontId="2" fillId="2" borderId="7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3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wrapText="1"/>
    </xf>
    <xf numFmtId="0" fontId="8" fillId="3" borderId="6" xfId="2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/>
    </xf>
    <xf numFmtId="4" fontId="8" fillId="3" borderId="6" xfId="2" quotePrefix="1" applyNumberFormat="1" applyFont="1" applyFill="1" applyBorder="1" applyAlignment="1">
      <alignment horizontal="center" vertical="center" wrapText="1"/>
    </xf>
    <xf numFmtId="4" fontId="8" fillId="3" borderId="11" xfId="2" applyNumberFormat="1" applyFont="1" applyFill="1" applyBorder="1" applyAlignment="1">
      <alignment horizontal="center" vertical="center" wrapText="1"/>
    </xf>
    <xf numFmtId="164" fontId="8" fillId="4" borderId="7" xfId="2" quotePrefix="1" applyNumberFormat="1" applyFont="1" applyBorder="1" applyAlignment="1">
      <alignment horizontal="center" vertical="center" wrapText="1"/>
    </xf>
    <xf numFmtId="4" fontId="8" fillId="4" borderId="6" xfId="2" quotePrefix="1" applyNumberFormat="1" applyFont="1" applyBorder="1" applyAlignment="1">
      <alignment horizontal="center" vertical="center" wrapText="1"/>
    </xf>
    <xf numFmtId="10" fontId="2" fillId="3" borderId="9" xfId="0" applyNumberFormat="1" applyFont="1" applyFill="1" applyBorder="1" applyAlignment="1">
      <alignment horizontal="center" vertical="center"/>
    </xf>
    <xf numFmtId="4" fontId="2" fillId="5" borderId="9" xfId="0" applyNumberFormat="1" applyFont="1" applyFill="1" applyBorder="1" applyAlignment="1" applyProtection="1">
      <alignment horizontal="center" vertical="center"/>
    </xf>
    <xf numFmtId="4" fontId="2" fillId="5" borderId="11" xfId="0" applyNumberFormat="1" applyFont="1" applyFill="1" applyBorder="1" applyAlignment="1" applyProtection="1">
      <alignment horizontal="center" vertical="center"/>
    </xf>
    <xf numFmtId="164" fontId="8" fillId="4" borderId="11" xfId="2" quotePrefix="1" applyNumberFormat="1" applyFont="1" applyBorder="1" applyAlignment="1">
      <alignment horizontal="center" vertical="center" wrapText="1"/>
    </xf>
    <xf numFmtId="0" fontId="2" fillId="0" borderId="0" xfId="0" applyFont="1"/>
    <xf numFmtId="0" fontId="3" fillId="0" borderId="11" xfId="0" applyFont="1" applyBorder="1"/>
    <xf numFmtId="0" fontId="8" fillId="3" borderId="11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center" vertical="center" wrapText="1"/>
    </xf>
    <xf numFmtId="4" fontId="4" fillId="5" borderId="11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/>
    <xf numFmtId="0" fontId="2" fillId="0" borderId="0" xfId="0" applyFont="1" applyAlignment="1"/>
    <xf numFmtId="0" fontId="3" fillId="0" borderId="0" xfId="0" applyFont="1" applyAlignment="1"/>
    <xf numFmtId="0" fontId="9" fillId="0" borderId="0" xfId="0" applyFont="1"/>
    <xf numFmtId="0" fontId="11" fillId="3" borderId="0" xfId="0" applyFont="1" applyFill="1" applyAlignment="1">
      <alignment horizontal="left" wrapText="1"/>
    </xf>
    <xf numFmtId="43" fontId="2" fillId="0" borderId="6" xfId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wrapText="1"/>
    </xf>
    <xf numFmtId="0" fontId="11" fillId="3" borderId="0" xfId="0" applyFont="1" applyFill="1" applyBorder="1" applyAlignment="1">
      <alignment horizontal="center" wrapText="1"/>
    </xf>
  </cellXfs>
  <cellStyles count="3">
    <cellStyle name="S17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300958</xdr:colOff>
      <xdr:row>9</xdr:row>
      <xdr:rowOff>104774</xdr:rowOff>
    </xdr:from>
    <xdr:to>
      <xdr:col>2</xdr:col>
      <xdr:colOff>609600</xdr:colOff>
      <xdr:row>9</xdr:row>
      <xdr:rowOff>157442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0558" y="914399"/>
          <a:ext cx="308642" cy="812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161925</xdr:colOff>
      <xdr:row>14</xdr:row>
      <xdr:rowOff>66675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457325"/>
          <a:ext cx="1619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581024</xdr:colOff>
      <xdr:row>6</xdr:row>
      <xdr:rowOff>80281</xdr:rowOff>
    </xdr:from>
    <xdr:to>
      <xdr:col>8</xdr:col>
      <xdr:colOff>476250</xdr:colOff>
      <xdr:row>8</xdr:row>
      <xdr:rowOff>85725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24399" y="404131"/>
          <a:ext cx="4381501" cy="4816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21"/>
  <sheetViews>
    <sheetView showGridLines="0" tabSelected="1" topLeftCell="A4" workbookViewId="0">
      <selection activeCell="L22" sqref="L22"/>
    </sheetView>
  </sheetViews>
  <sheetFormatPr defaultRowHeight="12.75"/>
  <cols>
    <col min="1" max="2" width="9.140625" style="1"/>
    <col min="3" max="3" width="39.7109375" style="1" customWidth="1"/>
    <col min="4" max="4" width="13.28515625" style="1" customWidth="1"/>
    <col min="5" max="5" width="14.42578125" style="1" customWidth="1"/>
    <col min="6" max="7" width="17.140625" style="1" customWidth="1"/>
    <col min="8" max="8" width="18.5703125" style="1" customWidth="1"/>
    <col min="9" max="9" width="15.5703125" style="1" customWidth="1"/>
    <col min="10" max="10" width="13.5703125" style="1" customWidth="1"/>
    <col min="11" max="11" width="11.85546875" style="1" customWidth="1"/>
    <col min="12" max="13" width="14.5703125" style="1" customWidth="1"/>
    <col min="14" max="15" width="12.42578125" style="1" bestFit="1" customWidth="1"/>
    <col min="16" max="16" width="11.7109375" style="1" customWidth="1"/>
    <col min="17" max="16384" width="9.140625" style="1"/>
  </cols>
  <sheetData>
    <row r="1" spans="2:16" ht="14.25" customHeight="1">
      <c r="B1" s="61" t="s">
        <v>29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2:16" ht="9" customHeight="1">
      <c r="B2" s="49"/>
      <c r="C2" s="49"/>
      <c r="D2" s="49"/>
      <c r="E2" s="49"/>
      <c r="F2" s="49"/>
      <c r="G2" s="49"/>
      <c r="H2" s="49"/>
      <c r="I2" s="49"/>
      <c r="J2" s="49"/>
    </row>
    <row r="3" spans="2:16" ht="51" customHeight="1">
      <c r="B3" s="60" t="s">
        <v>22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2:16" ht="100.5" customHeight="1">
      <c r="B4" s="68" t="s">
        <v>28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2:16" ht="16.5" customHeight="1"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2:16" s="5" customFormat="1">
      <c r="B6" s="58" t="s">
        <v>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2"/>
      <c r="N6" s="3"/>
      <c r="O6" s="3"/>
      <c r="P6" s="4"/>
    </row>
    <row r="7" spans="2:16" s="5" customFormat="1" ht="15.75" customHeight="1">
      <c r="B7" s="56" t="s">
        <v>1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6"/>
      <c r="N7" s="7"/>
      <c r="O7" s="7"/>
      <c r="P7" s="8"/>
    </row>
    <row r="8" spans="2:16" s="5" customFormat="1" ht="15.75" customHeight="1">
      <c r="B8" s="54"/>
      <c r="C8" s="55"/>
      <c r="D8" s="55"/>
      <c r="E8" s="55"/>
      <c r="F8" s="55"/>
      <c r="G8" s="55"/>
      <c r="H8" s="55"/>
      <c r="I8" s="55"/>
      <c r="J8" s="55"/>
      <c r="K8" s="55"/>
      <c r="L8" s="55"/>
      <c r="M8" s="9"/>
      <c r="N8" s="7"/>
      <c r="O8" s="7"/>
      <c r="P8" s="8"/>
    </row>
    <row r="9" spans="2:16" s="5" customFormat="1">
      <c r="B9" s="56" t="s">
        <v>2</v>
      </c>
      <c r="C9" s="57"/>
      <c r="D9" s="6"/>
      <c r="E9" s="10"/>
      <c r="F9" s="9"/>
      <c r="G9" s="9"/>
      <c r="H9" s="9"/>
      <c r="I9" s="9"/>
      <c r="J9" s="9"/>
      <c r="K9" s="9"/>
      <c r="L9" s="9"/>
      <c r="M9" s="9"/>
      <c r="N9" s="7"/>
      <c r="O9" s="7"/>
      <c r="P9" s="8"/>
    </row>
    <row r="10" spans="2:16" s="5" customFormat="1">
      <c r="B10" s="11"/>
      <c r="C10" s="12"/>
      <c r="D10" s="12"/>
      <c r="E10" s="13" t="s">
        <v>3</v>
      </c>
      <c r="F10" s="13"/>
      <c r="G10" s="13"/>
      <c r="H10" s="13"/>
      <c r="I10" s="13"/>
      <c r="J10" s="13"/>
      <c r="K10" s="13"/>
      <c r="L10" s="14"/>
      <c r="M10" s="14"/>
      <c r="N10" s="7"/>
      <c r="O10" s="7"/>
      <c r="P10" s="8"/>
    </row>
    <row r="11" spans="2:16" s="5" customFormat="1">
      <c r="B11" s="64" t="s">
        <v>4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13"/>
      <c r="N11" s="7"/>
      <c r="O11" s="7"/>
      <c r="P11" s="8"/>
    </row>
    <row r="12" spans="2:16" s="5" customFormat="1">
      <c r="B12" s="64" t="s">
        <v>5</v>
      </c>
      <c r="C12" s="65"/>
      <c r="D12" s="65"/>
      <c r="E12" s="65"/>
      <c r="F12" s="65"/>
      <c r="G12" s="65"/>
      <c r="H12" s="10"/>
      <c r="I12" s="10"/>
      <c r="J12" s="10"/>
      <c r="K12" s="10"/>
      <c r="L12" s="10"/>
      <c r="M12" s="10"/>
      <c r="N12" s="7"/>
      <c r="O12" s="7"/>
      <c r="P12" s="8"/>
    </row>
    <row r="13" spans="2:16" s="5" customFormat="1">
      <c r="B13" s="56" t="s">
        <v>6</v>
      </c>
      <c r="C13" s="57"/>
      <c r="D13" s="57"/>
      <c r="E13" s="57"/>
      <c r="F13" s="57"/>
      <c r="G13" s="57"/>
      <c r="H13" s="10"/>
      <c r="I13" s="10"/>
      <c r="J13" s="10"/>
      <c r="K13" s="10"/>
      <c r="L13" s="10"/>
      <c r="M13" s="10"/>
      <c r="N13" s="7"/>
      <c r="O13" s="7"/>
      <c r="P13" s="8"/>
    </row>
    <row r="14" spans="2:16" s="5" customFormat="1">
      <c r="B14" s="15" t="s">
        <v>7</v>
      </c>
      <c r="C14" s="16"/>
      <c r="D14" s="16"/>
      <c r="E14" s="16"/>
      <c r="F14" s="16"/>
      <c r="G14" s="16"/>
      <c r="H14" s="17"/>
      <c r="I14" s="17"/>
      <c r="J14" s="17"/>
      <c r="K14" s="17"/>
      <c r="L14" s="17"/>
      <c r="M14" s="17"/>
      <c r="N14" s="18"/>
      <c r="O14" s="18"/>
      <c r="P14" s="19"/>
    </row>
    <row r="15" spans="2:16" s="5" customFormat="1" ht="78.75" customHeight="1">
      <c r="B15" s="53" t="s">
        <v>8</v>
      </c>
      <c r="C15" s="53" t="s">
        <v>9</v>
      </c>
      <c r="D15" s="52" t="s">
        <v>10</v>
      </c>
      <c r="E15" s="53" t="s">
        <v>11</v>
      </c>
      <c r="F15" s="20" t="s">
        <v>25</v>
      </c>
      <c r="G15" s="51" t="s">
        <v>26</v>
      </c>
      <c r="H15" s="51" t="s">
        <v>27</v>
      </c>
      <c r="I15" s="62" t="s">
        <v>12</v>
      </c>
      <c r="J15" s="52" t="s">
        <v>13</v>
      </c>
      <c r="K15" s="53" t="s">
        <v>14</v>
      </c>
      <c r="L15" s="53" t="s">
        <v>15</v>
      </c>
      <c r="M15" s="52" t="s">
        <v>30</v>
      </c>
      <c r="N15" s="52" t="s">
        <v>16</v>
      </c>
      <c r="O15" s="52" t="s">
        <v>17</v>
      </c>
      <c r="P15" s="52" t="s">
        <v>18</v>
      </c>
    </row>
    <row r="16" spans="2:16" s="5" customFormat="1" ht="54.75" customHeight="1">
      <c r="B16" s="66"/>
      <c r="C16" s="66"/>
      <c r="D16" s="53"/>
      <c r="E16" s="66"/>
      <c r="F16" s="21" t="s">
        <v>19</v>
      </c>
      <c r="G16" s="22" t="s">
        <v>19</v>
      </c>
      <c r="H16" s="21" t="s">
        <v>19</v>
      </c>
      <c r="I16" s="63"/>
      <c r="J16" s="53"/>
      <c r="K16" s="66"/>
      <c r="L16" s="66"/>
      <c r="M16" s="53"/>
      <c r="N16" s="53"/>
      <c r="O16" s="53"/>
      <c r="P16" s="53"/>
    </row>
    <row r="17" spans="2:18" s="5" customFormat="1">
      <c r="B17" s="23">
        <v>1</v>
      </c>
      <c r="C17" s="23">
        <v>2</v>
      </c>
      <c r="D17" s="23"/>
      <c r="E17" s="23">
        <v>3</v>
      </c>
      <c r="F17" s="23">
        <v>5</v>
      </c>
      <c r="G17" s="24">
        <v>6</v>
      </c>
      <c r="H17" s="23">
        <v>7</v>
      </c>
      <c r="I17" s="25">
        <v>8</v>
      </c>
      <c r="J17" s="23">
        <v>9</v>
      </c>
      <c r="K17" s="23">
        <v>10</v>
      </c>
      <c r="L17" s="23">
        <v>11</v>
      </c>
      <c r="M17" s="23">
        <v>12</v>
      </c>
      <c r="N17" s="23"/>
      <c r="O17" s="23"/>
      <c r="P17" s="23"/>
      <c r="R17" s="26"/>
    </row>
    <row r="18" spans="2:18">
      <c r="B18" s="27">
        <v>1</v>
      </c>
      <c r="C18" s="28" t="s">
        <v>24</v>
      </c>
      <c r="D18" s="50">
        <v>6</v>
      </c>
      <c r="E18" s="29" t="s">
        <v>23</v>
      </c>
      <c r="F18" s="30">
        <v>16262.69</v>
      </c>
      <c r="G18" s="31">
        <v>17300</v>
      </c>
      <c r="H18" s="32">
        <v>17008</v>
      </c>
      <c r="I18" s="33">
        <f t="shared" ref="I18" si="0">(F18+G18+H18)/3</f>
        <v>16856.896666666667</v>
      </c>
      <c r="J18" s="34">
        <f t="shared" ref="J18" si="1">STDEVA(F18:H18)</f>
        <v>534.90856418020928</v>
      </c>
      <c r="K18" s="35">
        <f>J18/I18</f>
        <v>3.1732327412195241E-2</v>
      </c>
      <c r="L18" s="36">
        <f>I18</f>
        <v>16856.896666666667</v>
      </c>
      <c r="M18" s="44">
        <v>16262.69</v>
      </c>
      <c r="N18" s="38">
        <f>F18*D18</f>
        <v>97576.14</v>
      </c>
      <c r="O18" s="33">
        <f>G18*D18</f>
        <v>103800</v>
      </c>
      <c r="P18" s="38">
        <f>H18*D18</f>
        <v>102048</v>
      </c>
      <c r="R18" s="39"/>
    </row>
    <row r="19" spans="2:18">
      <c r="B19" s="40"/>
      <c r="C19" s="41" t="s">
        <v>20</v>
      </c>
      <c r="D19" s="42"/>
      <c r="E19" s="29"/>
      <c r="F19" s="29"/>
      <c r="G19" s="29"/>
      <c r="H19" s="43"/>
      <c r="I19" s="33"/>
      <c r="J19" s="34"/>
      <c r="K19" s="35"/>
      <c r="L19" s="36"/>
      <c r="M19" s="37"/>
      <c r="N19" s="44">
        <f>SUM(N18:N18)</f>
        <v>97576.14</v>
      </c>
      <c r="O19" s="37">
        <f>SUM(O18:O18)</f>
        <v>103800</v>
      </c>
      <c r="P19" s="37">
        <f>SUM(P18:P18)</f>
        <v>102048</v>
      </c>
      <c r="R19" s="39"/>
    </row>
    <row r="20" spans="2:18">
      <c r="J20" s="45"/>
    </row>
    <row r="21" spans="2:18">
      <c r="C21" s="46" t="s">
        <v>21</v>
      </c>
      <c r="D21" s="46"/>
      <c r="E21" s="47"/>
      <c r="F21" s="48"/>
      <c r="J21" s="45"/>
    </row>
  </sheetData>
  <mergeCells count="22">
    <mergeCell ref="B1:P1"/>
    <mergeCell ref="I15:I16"/>
    <mergeCell ref="B9:C9"/>
    <mergeCell ref="B11:L11"/>
    <mergeCell ref="B12:G12"/>
    <mergeCell ref="B13:G13"/>
    <mergeCell ref="B15:B16"/>
    <mergeCell ref="C15:C16"/>
    <mergeCell ref="D15:D16"/>
    <mergeCell ref="E15:E16"/>
    <mergeCell ref="P15:P16"/>
    <mergeCell ref="J15:J16"/>
    <mergeCell ref="K15:K16"/>
    <mergeCell ref="L15:L16"/>
    <mergeCell ref="M15:M16"/>
    <mergeCell ref="N15:N16"/>
    <mergeCell ref="O15:O16"/>
    <mergeCell ref="B8:L8"/>
    <mergeCell ref="B7:L7"/>
    <mergeCell ref="B6:L6"/>
    <mergeCell ref="B3:P3"/>
    <mergeCell ref="B4:P4"/>
  </mergeCells>
  <pageMargins left="0.7" right="0.7" top="0.75" bottom="0.75" header="0.3" footer="0.3"/>
  <pageSetup paperSize="9" scale="56" orientation="landscape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Задорожная Елена Владимировна</dc:creator>
  <cp:lastModifiedBy>Задорожная Елена Владимировна</cp:lastModifiedBy>
  <cp:lastPrinted>2025-02-10T08:46:17Z</cp:lastPrinted>
  <dcterms:created xsi:type="dcterms:W3CDTF">2024-10-08T09:16:24Z</dcterms:created>
  <dcterms:modified xsi:type="dcterms:W3CDTF">2026-06-16T06:38:01Z</dcterms:modified>
</cp:coreProperties>
</file>