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750" windowHeight="1170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  <sheet name="Расчет референтной цены" sheetId="2" r:id="rId5"/>
  </sheets>
  <definedNames>
    <definedName name="_xlnm.Print_Area" localSheetId="1">'Анализ рынка'!$A$1:$K$24</definedName>
    <definedName name="_xlnm.Print_Area" localSheetId="0">'Итоговый расчет'!$A$1:$O$20</definedName>
    <definedName name="_xlnm.Print_Area" localSheetId="3">'Расчет средневзвешенной цены'!$A$1:$I$14</definedName>
    <definedName name="_xlnm.Print_Area" localSheetId="2">'Тарифный метод'!$A$1:$J$5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O7" i="1" l="1"/>
  <c r="O8" i="1" s="1"/>
  <c r="M13" i="1" s="1"/>
  <c r="H5" i="5" l="1"/>
  <c r="H6" i="5"/>
  <c r="H7" i="5"/>
  <c r="J5" i="5" l="1"/>
  <c r="K5" i="5"/>
  <c r="I5" i="5" l="1"/>
  <c r="Q8" i="1" l="1"/>
  <c r="Q9" i="1" l="1"/>
</calcChain>
</file>

<file path=xl/sharedStrings.xml><?xml version="1.0" encoding="utf-8"?>
<sst xmlns="http://schemas.openxmlformats.org/spreadsheetml/2006/main" count="98" uniqueCount="71">
  <si>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</si>
  <si>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</si>
  <si>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</si>
  <si>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</si>
  <si>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</si>
  <si>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</si>
  <si>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</si>
  <si>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</si>
  <si>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</si>
  <si>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</si>
  <si>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</si>
  <si>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</si>
  <si>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</si>
  <si>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</si>
  <si>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</si>
  <si>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</si>
  <si>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</si>
  <si>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</si>
  <si>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</si>
  <si>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</si>
  <si>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Цена за единицу, без учета НДС и оптовой надбавки, руб.</t>
  </si>
  <si>
    <t>Коэффициент вариации, (%)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</si>
  <si>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</si>
  <si>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</si>
  <si>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</si>
  <si>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</si>
  <si>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</si>
  <si>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</si>
  <si>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</si>
  <si>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</si>
  <si>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</si>
  <si>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</si>
  <si>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</si>
  <si>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Средневзвешенная цена за единицу товара без учета НДС и опт.надбавки, руб.</t>
  </si>
  <si>
    <t>Расчет референтной цены*</t>
  </si>
  <si>
    <t>Количество, ед.изм.</t>
  </si>
  <si>
    <t>1</t>
  </si>
  <si>
    <t>Среднеквадратическое отклонение</t>
  </si>
  <si>
    <t>Среднее арифметическое</t>
  </si>
  <si>
    <t>Цена за единицу,
с НДС и опт.надбавки, руб.</t>
  </si>
  <si>
    <t>Оптовая надбавка**, %</t>
  </si>
  <si>
    <t>** Распоряжение Комитета по тарифам Санкт-Петербурга от 29.09.2021 № 52-р «Об установлении предельных размеров оптовых надбавок и предельных размеров розничных надбавок к фактическим отпускным ценам, установленным производителями лекарственных препаратов, на лекарственные препараты, включенные в перечень жизненно необходимых и важнейших лекарственных препаратов, на территории Санкт-Петербурга»</t>
  </si>
  <si>
    <t>Заведующий аптечной организацией ______________________________</t>
  </si>
  <si>
    <t>/Васильев Е.И./</t>
  </si>
  <si>
    <t>Количество в упаковке единиц измерения</t>
  </si>
  <si>
    <t>Разрешённая оптовая надбавка</t>
  </si>
  <si>
    <t>Количество единиц в упаковке</t>
  </si>
  <si>
    <t>МНН, форма выпуска, дозировка, фасовка</t>
  </si>
  <si>
    <t xml:space="preserve">МНН/ лек. форма/ дозировка
</t>
  </si>
  <si>
    <t xml:space="preserve">МНН, лек. Форма, дозировка, фасовка
</t>
  </si>
  <si>
    <t>Коммерческое предложение</t>
  </si>
  <si>
    <t>*</t>
  </si>
  <si>
    <t>ИТОГО</t>
  </si>
  <si>
    <t>Цена,  рассчитанная методом анализа рынка, руб., с НДС, с опт надб.</t>
  </si>
  <si>
    <t>Средневзвешенная цена, руб.  с НДС, с опт надб.</t>
  </si>
  <si>
    <t>Цена, рассчитанная тарифным методом, руб.  с НДС, с опт надб.</t>
  </si>
  <si>
    <t>НДС</t>
  </si>
  <si>
    <t>Цена из контракта/ коммерческого предложения с НДС и с оптовой надбавкой</t>
  </si>
  <si>
    <t>Итого:</t>
  </si>
  <si>
    <t>бюджет</t>
  </si>
  <si>
    <t>Амброксол</t>
  </si>
  <si>
    <t>ООО "ФАРМКОНЦЕПТ"</t>
  </si>
  <si>
    <t>ИЗОНИАЗИД Таблетки 100мг № 100</t>
  </si>
  <si>
    <t>упак.</t>
  </si>
  <si>
    <t>21.20.10.193-000005-1-00103-0000000000000</t>
  </si>
  <si>
    <t>Изониазид</t>
  </si>
  <si>
    <t>ООО "Виренд интернейшнл"</t>
  </si>
  <si>
    <t>ООО "Медресурс"</t>
  </si>
  <si>
    <t>БЮДЖ</t>
  </si>
  <si>
    <t>ЛП-№(012738)-(РГ-RU) 30.03.2026 457/25-26</t>
  </si>
  <si>
    <t>ООО "ФармКонцепт"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</si>
</sst>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\ ##0.00"/>
    <numFmt numFmtId="165" formatCode="###\ 0\.00"/>
    <numFmt numFmtId="166" formatCode="#,##0.00#########"/>
    <numFmt numFmtId="167" formatCode="#,##0.00\ &quot;₽&quot;"/>
    <numFmt numFmtId="168" formatCode="#,##0.0000"/>
    <numFmt numFmtId="169" formatCode="#,##0.0000000000"/>
  </numFmts>
  <fonts count="14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sz val="11"/>
      <color rgb="FF000000"/>
      <name val="Arial"/>
      <charset val="204"/>
    </font>
    <font>
      <sz val="10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 applyAlignment="0"/>
  </cellStyleXfs>
  <cellXfs count="75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166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0" xfId="0" applyFont="1" applyFill="1" applyBorder="1"/>
    <xf numFmtId="0" fontId="5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64" fontId="7" fillId="0" borderId="0" xfId="0" applyNumberFormat="1" applyFont="1"/>
    <xf numFmtId="0" fontId="7" fillId="0" borderId="7" xfId="0" applyFont="1" applyBorder="1" applyAlignment="1">
      <alignment horizontal="center" vertical="center" wrapText="1" shrinkToFit="1"/>
    </xf>
    <xf numFmtId="166" fontId="7" fillId="0" borderId="4" xfId="0" applyNumberFormat="1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9" fillId="0" borderId="0" xfId="0" applyFont="1"/>
    <xf numFmtId="0" fontId="7" fillId="0" borderId="5" xfId="0" applyFont="1" applyBorder="1" applyAlignment="1">
      <alignment horizontal="center" vertical="center" wrapText="1" shrinkToFit="1"/>
    </xf>
    <xf numFmtId="0" fontId="7" fillId="0" borderId="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 shrinkToFi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 shrinkToFit="1"/>
    </xf>
    <xf numFmtId="14" fontId="2" fillId="0" borderId="0" xfId="0" applyNumberFormat="1" applyFont="1" applyFill="1" applyBorder="1"/>
    <xf numFmtId="0" fontId="2" fillId="0" borderId="5" xfId="0" applyFont="1" applyBorder="1" applyAlignment="1">
      <alignment horizontal="center" vertical="center" wrapText="1" shrinkToFit="1"/>
    </xf>
    <xf numFmtId="166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 shrinkToFit="1"/>
    </xf>
    <xf numFmtId="3" fontId="7" fillId="0" borderId="4" xfId="0" applyNumberFormat="1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Border="1"/>
    <xf numFmtId="166" fontId="2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66" fontId="7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11" fillId="0" borderId="0" xfId="0" applyFont="1" applyFill="1" applyBorder="1"/>
    <xf numFmtId="167" fontId="11" fillId="0" borderId="0" xfId="0" applyNumberFormat="1" applyFont="1" applyFill="1" applyBorder="1"/>
    <xf numFmtId="2" fontId="12" fillId="2" borderId="1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 shrinkToFit="1"/>
    </xf>
    <xf numFmtId="4" fontId="7" fillId="0" borderId="4" xfId="0" applyNumberFormat="1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 shrinkToFit="1"/>
    </xf>
    <xf numFmtId="166" fontId="2" fillId="0" borderId="5" xfId="0" applyNumberFormat="1" applyFont="1" applyBorder="1" applyAlignment="1">
      <alignment horizontal="center" vertical="center" wrapText="1" shrinkToFit="1"/>
    </xf>
    <xf numFmtId="166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 shrinkToFit="1"/>
    </xf>
    <xf numFmtId="3" fontId="13" fillId="2" borderId="1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166" fontId="13" fillId="2" borderId="4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horizontal="center" vertical="center" wrapText="1" shrinkToFit="1"/>
    </xf>
    <xf numFmtId="169" fontId="2" fillId="0" borderId="4" xfId="0" applyNumberFormat="1" applyFont="1" applyBorder="1" applyAlignment="1">
      <alignment horizontal="center" vertical="center" wrapText="1" shrinkToFit="1"/>
    </xf>
    <xf numFmtId="4" fontId="13" fillId="2" borderId="1" xfId="0" applyNumberFormat="1" applyFont="1" applyFill="1" applyBorder="1" applyAlignment="1">
      <alignment horizontal="center" vertical="center" wrapText="1" shrinkToFit="1"/>
    </xf>
    <xf numFmtId="2" fontId="10" fillId="0" borderId="4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 shrinkToFit="1"/>
    </xf>
    <xf numFmtId="166" fontId="5" fillId="0" borderId="4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3</xdr:col>
      <xdr:colOff>781050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62025"/>
          <a:ext cx="6029325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9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663437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1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644387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786152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0065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3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3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3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4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5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5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5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6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7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7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7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8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9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9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9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0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11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11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1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2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13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13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3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4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15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15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5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6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17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17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7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8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384313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19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19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19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0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41413</xdr:colOff>
      <xdr:row>5</xdr:row>
      <xdr:rowOff>0</xdr:rowOff>
    </xdr:from>
    <xdr:ext cx="9525" cy="9525"/>
    <xdr:pic>
      <xdr:nvPicPr>
        <xdr:cNvPr id="21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65696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24847</xdr:colOff>
      <xdr:row>5</xdr:row>
      <xdr:rowOff>0</xdr:rowOff>
    </xdr:from>
    <xdr:ext cx="9525" cy="9525"/>
    <xdr:pic>
      <xdr:nvPicPr>
        <xdr:cNvPr id="21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9130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1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2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0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1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2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105354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5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6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7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0</xdr:colOff>
      <xdr:row>5</xdr:row>
      <xdr:rowOff>0</xdr:rowOff>
    </xdr:from>
    <xdr:ext cx="9525" cy="9525"/>
    <xdr:pic>
      <xdr:nvPicPr>
        <xdr:cNvPr id="23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24283" y="217004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1"/>
  <sheetViews>
    <sheetView tabSelected="1" view="pageBreakPreview" zoomScaleNormal="100" zoomScaleSheetLayoutView="100" workbookViewId="0">
      <selection activeCell="G20" sqref="G20"/>
    </sheetView>
  </sheetViews>
  <sheetFormatPr defaultColWidth="9.7109375" defaultRowHeight="15" x14ac:dyDescent="0.25"/>
  <cols>
    <col min="1" max="1" width="11" style="2" customWidth="1"/>
    <col min="2" max="2" width="47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20.42578125" style="2" customWidth="1"/>
    <col min="13" max="13" width="22.85546875" style="2" customWidth="1"/>
    <col min="14" max="14" width="15.5703125" style="2" customWidth="1"/>
    <col min="15" max="15" width="22.42578125" style="2" customWidth="1"/>
    <col min="16" max="16" width="6.7109375" style="2" customWidth="1"/>
    <col min="17" max="17" width="12.85546875" style="2" customWidth="1"/>
    <col min="18" max="256" width="9.7109375" style="2" customWidth="1"/>
    <col min="257" max="16384" width="9.7109375" style="3"/>
  </cols>
  <sheetData>
    <row r="1" spans="1:256" ht="16.5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1"/>
    </row>
    <row r="2" spans="1:256" ht="54.75" customHeight="1" x14ac:dyDescent="0.25">
      <c r="A2" s="59" t="s">
        <v>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4"/>
    </row>
    <row r="3" spans="1:256" ht="123.75" customHeight="1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4"/>
    </row>
    <row r="4" spans="1:256" ht="15.75" x14ac:dyDescent="0.2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4"/>
    </row>
    <row r="5" spans="1:256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256" ht="101.25" customHeight="1" x14ac:dyDescent="0.25">
      <c r="A6" s="5" t="s">
        <v>2</v>
      </c>
      <c r="B6" s="6" t="s">
        <v>48</v>
      </c>
      <c r="C6" s="6" t="s">
        <v>4</v>
      </c>
      <c r="D6" s="7" t="s">
        <v>5</v>
      </c>
      <c r="E6" s="7" t="s">
        <v>6</v>
      </c>
      <c r="F6" s="7" t="s">
        <v>53</v>
      </c>
      <c r="G6" s="7" t="s">
        <v>55</v>
      </c>
      <c r="H6" s="7" t="s">
        <v>54</v>
      </c>
      <c r="I6" s="7" t="s">
        <v>7</v>
      </c>
      <c r="J6" s="7" t="s">
        <v>8</v>
      </c>
      <c r="K6" s="7" t="s">
        <v>40</v>
      </c>
      <c r="L6" s="7" t="s">
        <v>10</v>
      </c>
      <c r="M6" s="7" t="s">
        <v>11</v>
      </c>
      <c r="N6" s="7" t="s">
        <v>35</v>
      </c>
      <c r="O6" s="7" t="s">
        <v>12</v>
      </c>
      <c r="P6" s="2" t="s">
        <v>59</v>
      </c>
      <c r="IU6" s="3"/>
      <c r="IV6" s="3"/>
    </row>
    <row r="7" spans="1:256" ht="108" customHeight="1" x14ac:dyDescent="0.25">
      <c r="A7" s="30">
        <v>1</v>
      </c>
      <c r="B7" s="51" t="s">
        <v>62</v>
      </c>
      <c r="C7" s="33" t="s">
        <v>64</v>
      </c>
      <c r="D7" s="34" t="s">
        <v>63</v>
      </c>
      <c r="E7" s="34"/>
      <c r="F7" s="52">
        <v>68.849999999999994</v>
      </c>
      <c r="G7" s="55">
        <v>68.849999999999994</v>
      </c>
      <c r="H7" s="53" t="s">
        <v>51</v>
      </c>
      <c r="I7" s="53" t="s">
        <v>51</v>
      </c>
      <c r="J7" s="52"/>
      <c r="K7" s="35">
        <v>10</v>
      </c>
      <c r="L7" s="35">
        <v>10</v>
      </c>
      <c r="M7" s="50">
        <f>G7</f>
        <v>68.849999999999994</v>
      </c>
      <c r="N7" s="49">
        <v>52</v>
      </c>
      <c r="O7" s="50">
        <f>N7*M7</f>
        <v>3580.2</v>
      </c>
      <c r="P7" s="2">
        <v>0.02</v>
      </c>
      <c r="IU7" s="3"/>
      <c r="IV7" s="3"/>
    </row>
    <row r="8" spans="1:256" ht="41.25" customHeight="1" x14ac:dyDescent="0.25">
      <c r="N8" s="2" t="s">
        <v>58</v>
      </c>
      <c r="O8" s="41">
        <f>SUM(O7:O7)</f>
        <v>3580.2</v>
      </c>
      <c r="Q8" s="2">
        <f t="shared" ref="Q8" si="0">P8*O8</f>
        <v>0</v>
      </c>
    </row>
    <row r="9" spans="1:256" ht="15.75" x14ac:dyDescent="0.25">
      <c r="A9" s="61" t="s">
        <v>14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Q9" s="8">
        <f>SUM(Q8:Q8)</f>
        <v>0</v>
      </c>
    </row>
    <row r="10" spans="1:256" ht="31.5" customHeight="1" x14ac:dyDescent="0.25">
      <c r="A10" s="62" t="s">
        <v>41</v>
      </c>
      <c r="B10" s="63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Q10" s="31"/>
    </row>
    <row r="11" spans="1:256" ht="18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256" ht="21" customHeight="1" x14ac:dyDescent="0.3">
      <c r="B12" s="10" t="s">
        <v>15</v>
      </c>
      <c r="C12" s="10"/>
      <c r="D12" s="24">
        <v>46183</v>
      </c>
      <c r="F12" s="9"/>
      <c r="G12" s="9"/>
      <c r="H12" s="9"/>
      <c r="I12" s="9"/>
      <c r="J12" s="9"/>
      <c r="K12" s="9"/>
      <c r="L12" s="39" t="s">
        <v>52</v>
      </c>
      <c r="M12" s="40"/>
      <c r="N12" s="9"/>
      <c r="O12" s="9"/>
      <c r="P12" s="9"/>
      <c r="Q12" s="9"/>
    </row>
    <row r="13" spans="1:256" ht="27.75" customHeight="1" x14ac:dyDescent="0.3">
      <c r="B13" s="10"/>
      <c r="C13" s="10"/>
      <c r="F13" s="9"/>
      <c r="G13" s="9"/>
      <c r="H13" s="9"/>
      <c r="I13" s="9"/>
      <c r="J13" s="9"/>
      <c r="K13" s="9"/>
      <c r="L13" s="39" t="s">
        <v>68</v>
      </c>
      <c r="M13" s="40">
        <f>O8</f>
        <v>3580.2</v>
      </c>
      <c r="N13" s="9"/>
      <c r="O13" s="9"/>
      <c r="P13" s="9"/>
      <c r="Q13" s="9"/>
    </row>
    <row r="14" spans="1:256" ht="23.25" customHeight="1" x14ac:dyDescent="0.3">
      <c r="B14" s="57" t="s">
        <v>42</v>
      </c>
      <c r="C14" s="57"/>
      <c r="D14" s="57"/>
      <c r="E14" s="57"/>
      <c r="F14" s="2" t="s">
        <v>43</v>
      </c>
      <c r="G14" s="9"/>
      <c r="H14" s="9"/>
      <c r="I14" s="9"/>
      <c r="J14" s="9"/>
      <c r="K14" s="9"/>
      <c r="L14" s="39"/>
      <c r="M14" s="40"/>
      <c r="N14" s="9"/>
      <c r="O14" s="9"/>
      <c r="P14" s="9"/>
      <c r="Q14" s="9"/>
    </row>
    <row r="15" spans="1:256" ht="24.75" customHeight="1" x14ac:dyDescent="0.3">
      <c r="B15" s="57"/>
      <c r="C15" s="57"/>
      <c r="D15" s="57"/>
      <c r="E15" s="57"/>
      <c r="F15" s="9"/>
      <c r="G15" s="9"/>
      <c r="H15" s="9"/>
      <c r="I15" s="9"/>
      <c r="J15" s="9"/>
      <c r="K15" s="9"/>
      <c r="L15" s="39"/>
      <c r="M15" s="40"/>
      <c r="N15" s="9"/>
      <c r="O15" s="9"/>
      <c r="P15" s="9"/>
      <c r="Q15" s="9"/>
    </row>
    <row r="16" spans="1:256" ht="15" customHeight="1" x14ac:dyDescent="0.25">
      <c r="B16" s="57"/>
      <c r="C16" s="57"/>
      <c r="D16" s="57"/>
      <c r="E16" s="57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ht="15" customHeight="1" x14ac:dyDescent="0.25">
      <c r="B17" s="57"/>
      <c r="C17" s="57"/>
      <c r="D17" s="57"/>
      <c r="E17" s="57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ht="15" customHeight="1" x14ac:dyDescent="0.25">
      <c r="B18" s="57"/>
      <c r="C18" s="57"/>
      <c r="D18" s="57"/>
      <c r="E18" s="57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ht="15" customHeight="1" x14ac:dyDescent="0.25">
      <c r="A20" s="9" t="s">
        <v>18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</sheetData>
  <mergeCells count="10">
    <mergeCell ref="B15:E15"/>
    <mergeCell ref="B16:E16"/>
    <mergeCell ref="B17:E17"/>
    <mergeCell ref="B18:E18"/>
    <mergeCell ref="A1:O1"/>
    <mergeCell ref="A2:O2"/>
    <mergeCell ref="A3:O4"/>
    <mergeCell ref="A9:O9"/>
    <mergeCell ref="B14:E14"/>
    <mergeCell ref="A10:O10"/>
  </mergeCells>
  <pageMargins left="0.39370078740157483" right="0.39370078740157483" top="0.39370078740157483" bottom="0.39370078740157483" header="0" footer="0"/>
  <pageSetup paperSize="9" scale="5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view="pageBreakPreview" topLeftCell="A3" zoomScale="115" zoomScaleNormal="100" zoomScaleSheetLayoutView="115" workbookViewId="0">
      <selection activeCell="B7" sqref="B7"/>
    </sheetView>
  </sheetViews>
  <sheetFormatPr defaultRowHeight="15" x14ac:dyDescent="0.25"/>
  <cols>
    <col min="1" max="1" width="6.7109375" customWidth="1"/>
    <col min="2" max="2" width="56.28515625" customWidth="1"/>
    <col min="3" max="3" width="24.42578125" customWidth="1"/>
    <col min="4" max="4" width="17.28515625" customWidth="1"/>
    <col min="5" max="5" width="18.5703125" customWidth="1"/>
    <col min="6" max="6" width="15.85546875" customWidth="1"/>
    <col min="7" max="7" width="12.42578125" customWidth="1"/>
    <col min="8" max="8" width="20.140625" customWidth="1"/>
    <col min="9" max="9" width="16.85546875" customWidth="1"/>
    <col min="10" max="10" width="11.85546875" customWidth="1"/>
    <col min="11" max="11" width="16.7109375" customWidth="1"/>
  </cols>
  <sheetData>
    <row r="1" spans="1:11" x14ac:dyDescent="0.25">
      <c r="A1" s="64" t="s">
        <v>16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1" ht="90" customHeight="1" x14ac:dyDescent="0.25">
      <c r="A2" s="65" t="s">
        <v>17</v>
      </c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1:11" x14ac:dyDescent="0.25">
      <c r="A3" s="11" t="s">
        <v>18</v>
      </c>
      <c r="B3" s="12"/>
      <c r="C3" s="11"/>
      <c r="D3" s="11"/>
      <c r="E3" s="11"/>
      <c r="F3" s="11"/>
      <c r="G3" s="11"/>
      <c r="H3" s="11"/>
      <c r="I3" s="11"/>
      <c r="J3" s="11"/>
      <c r="K3" s="13"/>
    </row>
    <row r="4" spans="1:11" ht="75.75" customHeight="1" x14ac:dyDescent="0.25">
      <c r="A4" s="18" t="s">
        <v>2</v>
      </c>
      <c r="B4" s="18" t="s">
        <v>3</v>
      </c>
      <c r="C4" s="18" t="s">
        <v>19</v>
      </c>
      <c r="D4" s="25" t="s">
        <v>50</v>
      </c>
      <c r="E4" s="25" t="s">
        <v>57</v>
      </c>
      <c r="F4" s="25" t="s">
        <v>46</v>
      </c>
      <c r="G4" s="25" t="s">
        <v>45</v>
      </c>
      <c r="H4" s="18" t="s">
        <v>20</v>
      </c>
      <c r="I4" s="18" t="s">
        <v>21</v>
      </c>
      <c r="J4" s="18" t="s">
        <v>37</v>
      </c>
      <c r="K4" s="18" t="s">
        <v>38</v>
      </c>
    </row>
    <row r="5" spans="1:11" ht="42" customHeight="1" x14ac:dyDescent="0.25">
      <c r="A5" s="66" t="s">
        <v>36</v>
      </c>
      <c r="B5" s="32" t="s">
        <v>62</v>
      </c>
      <c r="C5" s="22" t="s">
        <v>65</v>
      </c>
      <c r="D5" s="56" t="s">
        <v>66</v>
      </c>
      <c r="E5" s="37">
        <v>68.849999999999994</v>
      </c>
      <c r="F5" s="36">
        <v>1</v>
      </c>
      <c r="G5" s="29" t="s">
        <v>51</v>
      </c>
      <c r="H5" s="43">
        <f t="shared" ref="H5:H7" si="0">E5/F5</f>
        <v>68.849999999999994</v>
      </c>
      <c r="I5" s="67">
        <f>J5/K5*100</f>
        <v>0</v>
      </c>
      <c r="J5" s="69">
        <f>STDEVA(H5,H6,H7)</f>
        <v>0</v>
      </c>
      <c r="K5" s="68">
        <f>(H5+H6+H7)/3</f>
        <v>68.849999999999994</v>
      </c>
    </row>
    <row r="6" spans="1:11" ht="40.5" customHeight="1" x14ac:dyDescent="0.25">
      <c r="A6" s="66" t="s">
        <v>13</v>
      </c>
      <c r="B6" s="32" t="s">
        <v>62</v>
      </c>
      <c r="C6" s="22" t="s">
        <v>65</v>
      </c>
      <c r="D6" s="56" t="s">
        <v>67</v>
      </c>
      <c r="E6" s="37">
        <v>68.849999999999994</v>
      </c>
      <c r="F6" s="36">
        <v>1</v>
      </c>
      <c r="G6" s="29" t="s">
        <v>51</v>
      </c>
      <c r="H6" s="43">
        <f t="shared" si="0"/>
        <v>68.849999999999994</v>
      </c>
      <c r="I6" s="67"/>
      <c r="J6" s="69"/>
      <c r="K6" s="68"/>
    </row>
    <row r="7" spans="1:11" ht="41.25" customHeight="1" x14ac:dyDescent="0.25">
      <c r="A7" s="66" t="s">
        <v>13</v>
      </c>
      <c r="B7" s="32" t="s">
        <v>62</v>
      </c>
      <c r="C7" s="22" t="s">
        <v>65</v>
      </c>
      <c r="D7" s="56" t="s">
        <v>61</v>
      </c>
      <c r="E7" s="37">
        <v>68.849999999999994</v>
      </c>
      <c r="F7" s="36">
        <v>1</v>
      </c>
      <c r="G7" s="29" t="s">
        <v>51</v>
      </c>
      <c r="H7" s="43">
        <f t="shared" si="0"/>
        <v>68.849999999999994</v>
      </c>
      <c r="I7" s="67"/>
      <c r="J7" s="69"/>
      <c r="K7" s="68"/>
    </row>
  </sheetData>
  <mergeCells count="6">
    <mergeCell ref="A1:K1"/>
    <mergeCell ref="A2:K2"/>
    <mergeCell ref="A5:A7"/>
    <mergeCell ref="I5:I7"/>
    <mergeCell ref="K5:K7"/>
    <mergeCell ref="J5:J7"/>
  </mergeCells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view="pageBreakPreview" topLeftCell="C1" zoomScale="115" zoomScaleNormal="100" zoomScaleSheetLayoutView="115" workbookViewId="0">
      <selection activeCell="C5" sqref="C5"/>
    </sheetView>
  </sheetViews>
  <sheetFormatPr defaultRowHeight="15" x14ac:dyDescent="0.25"/>
  <cols>
    <col min="1" max="1" width="10.5703125" customWidth="1"/>
    <col min="2" max="2" width="24.7109375" customWidth="1"/>
    <col min="3" max="3" width="54.140625" customWidth="1"/>
    <col min="4" max="4" width="31.42578125" customWidth="1"/>
    <col min="5" max="5" width="21.28515625" customWidth="1"/>
    <col min="6" max="6" width="20.140625" customWidth="1"/>
    <col min="7" max="9" width="14.5703125" customWidth="1"/>
    <col min="10" max="10" width="21.42578125" customWidth="1"/>
  </cols>
  <sheetData>
    <row r="1" spans="1:10" x14ac:dyDescent="0.25">
      <c r="A1" s="64" t="s">
        <v>27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60" customHeight="1" x14ac:dyDescent="0.25">
      <c r="A2" s="65" t="s">
        <v>28</v>
      </c>
      <c r="B2" s="65"/>
      <c r="C2" s="65"/>
      <c r="D2" s="65"/>
      <c r="E2" s="65"/>
      <c r="F2" s="65"/>
      <c r="G2" s="65"/>
      <c r="H2" s="65"/>
      <c r="I2" s="65"/>
      <c r="J2" s="65"/>
    </row>
    <row r="3" spans="1:10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81" customHeight="1" x14ac:dyDescent="0.25">
      <c r="A4" s="15" t="s">
        <v>2</v>
      </c>
      <c r="B4" s="46" t="s">
        <v>19</v>
      </c>
      <c r="C4" s="46" t="s">
        <v>47</v>
      </c>
      <c r="D4" s="42" t="s">
        <v>22</v>
      </c>
      <c r="E4" s="42" t="s">
        <v>23</v>
      </c>
      <c r="F4" s="42" t="s">
        <v>24</v>
      </c>
      <c r="G4" s="15" t="s">
        <v>25</v>
      </c>
      <c r="H4" s="15" t="s">
        <v>45</v>
      </c>
      <c r="I4" s="15" t="s">
        <v>56</v>
      </c>
      <c r="J4" s="15" t="s">
        <v>26</v>
      </c>
    </row>
    <row r="5" spans="1:10" ht="66" customHeight="1" x14ac:dyDescent="0.25">
      <c r="A5" s="44" t="s">
        <v>36</v>
      </c>
      <c r="B5" s="47" t="s">
        <v>60</v>
      </c>
      <c r="C5" s="47" t="s">
        <v>62</v>
      </c>
      <c r="D5" s="48" t="s">
        <v>70</v>
      </c>
      <c r="E5" s="48" t="s">
        <v>69</v>
      </c>
      <c r="F5" s="48">
        <v>53.04</v>
      </c>
      <c r="G5" s="45">
        <v>100</v>
      </c>
      <c r="H5" s="28">
        <v>18</v>
      </c>
      <c r="I5" s="28">
        <v>10</v>
      </c>
      <c r="J5" s="54">
        <v>68.849999999999994</v>
      </c>
    </row>
  </sheetData>
  <mergeCells count="2">
    <mergeCell ref="A1:J1"/>
    <mergeCell ref="A2:J2"/>
  </mergeCells>
  <pageMargins left="0.39370078740157483" right="0.39370078740157483" top="0.39370078740157483" bottom="0.39370078740157483" header="0" footer="0"/>
  <pageSetup paperSize="9" scale="6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view="pageBreakPreview" zoomScaleNormal="100" zoomScaleSheetLayoutView="100" workbookViewId="0">
      <selection activeCell="G12" sqref="G10:H1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64" t="s">
        <v>29</v>
      </c>
      <c r="B1" s="64"/>
      <c r="C1" s="64"/>
      <c r="D1" s="64"/>
      <c r="E1" s="64"/>
      <c r="F1" s="64"/>
      <c r="G1" s="64"/>
      <c r="H1" s="64"/>
      <c r="I1" s="64"/>
    </row>
    <row r="2" spans="1:9" ht="75" customHeight="1" x14ac:dyDescent="0.25">
      <c r="A2" s="70" t="s">
        <v>30</v>
      </c>
      <c r="B2" s="70"/>
      <c r="C2" s="70"/>
      <c r="D2" s="70"/>
      <c r="E2" s="70"/>
      <c r="F2" s="70"/>
      <c r="G2" s="70"/>
      <c r="H2" s="70"/>
      <c r="I2" s="70"/>
    </row>
    <row r="3" spans="1:9" ht="103.5" customHeight="1" x14ac:dyDescent="0.25">
      <c r="A3" s="71"/>
      <c r="B3" s="71"/>
      <c r="C3" s="71"/>
      <c r="D3" s="71"/>
      <c r="E3" s="71"/>
      <c r="F3" s="71"/>
      <c r="G3" s="71"/>
      <c r="H3" s="71"/>
      <c r="I3" s="71"/>
    </row>
    <row r="4" spans="1:9" ht="93" customHeight="1" x14ac:dyDescent="0.25">
      <c r="A4" s="14" t="s">
        <v>2</v>
      </c>
      <c r="B4" s="21" t="s">
        <v>49</v>
      </c>
      <c r="C4" s="15" t="s">
        <v>31</v>
      </c>
      <c r="D4" s="15" t="s">
        <v>32</v>
      </c>
      <c r="E4" s="21" t="s">
        <v>44</v>
      </c>
      <c r="F4" s="23" t="s">
        <v>39</v>
      </c>
      <c r="G4" s="16" t="s">
        <v>9</v>
      </c>
      <c r="H4" s="16" t="s">
        <v>10</v>
      </c>
      <c r="I4" s="15" t="s">
        <v>33</v>
      </c>
    </row>
    <row r="5" spans="1:9" ht="69" customHeight="1" x14ac:dyDescent="0.25">
      <c r="A5" s="72" t="s">
        <v>36</v>
      </c>
      <c r="B5" s="20" t="s">
        <v>62</v>
      </c>
      <c r="C5" s="22" t="s">
        <v>51</v>
      </c>
      <c r="D5" s="26" t="s">
        <v>51</v>
      </c>
      <c r="E5" s="38" t="s">
        <v>51</v>
      </c>
      <c r="F5" s="27" t="s">
        <v>51</v>
      </c>
      <c r="G5" s="20"/>
      <c r="H5" s="19">
        <v>10</v>
      </c>
      <c r="I5" s="73" t="s">
        <v>51</v>
      </c>
    </row>
  </sheetData>
  <mergeCells count="5">
    <mergeCell ref="A1:I1"/>
    <mergeCell ref="A2:I2"/>
    <mergeCell ref="A3:I3"/>
    <mergeCell ref="A5"/>
    <mergeCell ref="I5"/>
  </mergeCells>
  <pageMargins left="0.39370078740157483" right="0.39370078740157483" top="0.39370078740157483" bottom="0.39370078740157483" header="0" footer="0"/>
  <pageSetup paperSize="9" scale="7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view="pageBreakPreview" zoomScale="60" zoomScaleNormal="100" workbookViewId="0">
      <selection sqref="A1:I1"/>
    </sheetView>
  </sheetViews>
  <sheetFormatPr defaultRowHeight="15" x14ac:dyDescent="0.25"/>
  <cols>
    <col min="2" max="2" width="24" customWidth="1"/>
    <col min="3" max="3" width="21.28515625" customWidth="1"/>
    <col min="4" max="4" width="19.140625" customWidth="1"/>
    <col min="5" max="5" width="18.85546875" customWidth="1"/>
    <col min="6" max="6" width="20.140625" customWidth="1"/>
    <col min="7" max="7" width="17.7109375" customWidth="1"/>
    <col min="8" max="9" width="18.5703125" customWidth="1"/>
  </cols>
  <sheetData>
    <row r="1" spans="1:9" x14ac:dyDescent="0.25">
      <c r="A1" s="64" t="s">
        <v>34</v>
      </c>
      <c r="B1" s="64"/>
      <c r="C1" s="64"/>
      <c r="D1" s="64"/>
      <c r="E1" s="64"/>
      <c r="F1" s="64"/>
      <c r="G1" s="64"/>
      <c r="H1" s="64"/>
      <c r="I1" s="64"/>
    </row>
    <row r="2" spans="1:9" x14ac:dyDescent="0.25">
      <c r="A2" s="17"/>
      <c r="B2" s="17"/>
      <c r="C2" s="17"/>
      <c r="D2" s="17"/>
      <c r="E2" s="17"/>
      <c r="F2" s="17"/>
      <c r="G2" s="17"/>
      <c r="H2" s="17"/>
      <c r="I2" s="17"/>
    </row>
    <row r="3" spans="1:9" x14ac:dyDescent="0.25">
      <c r="A3" s="74" t="s">
        <v>14</v>
      </c>
      <c r="B3" s="74"/>
      <c r="C3" s="74"/>
      <c r="D3" s="74"/>
      <c r="E3" s="74"/>
      <c r="F3" s="74"/>
      <c r="G3" s="74"/>
      <c r="H3" s="74"/>
      <c r="I3" s="74"/>
    </row>
  </sheetData>
  <mergeCells count="2">
    <mergeCell ref="A1:I1"/>
    <mergeCell ref="A3:I3"/>
  </mergeCells>
  <pageMargins left="0.39370078740157483" right="0.39370078740157483" top="0.39370078740157483" bottom="0.39370078740157483" header="0" footer="0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рынка'!Область_печати</vt:lpstr>
      <vt:lpstr>'Итоговый расчет'!Область_печати</vt:lpstr>
      <vt:lpstr>'Расчет средневзвешенной цены'!Область_печати</vt:lpstr>
      <vt:lpstr>'Тарифный метод'!Область_печати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2026-06-16T07:33:24Z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