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00"/>
  </bookViews>
  <sheets>
    <sheet name="Лист1" sheetId="1" r:id="rId1"/>
  </sheets>
  <definedNames>
    <definedName name="_xlnm._FilterDatabase" localSheetId="0" hidden="1">Лист1!$A$8:$O$13</definedName>
    <definedName name="_xlnm.Print_Area" localSheetId="0">Лист1!$A$1:$O$18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" l="1"/>
  <c r="L12" i="1"/>
  <c r="I11" i="1"/>
  <c r="L11" i="1"/>
  <c r="I10" i="1"/>
  <c r="L10" i="1"/>
  <c r="I9" i="1"/>
  <c r="L9" i="1"/>
  <c r="O9" i="1" s="1"/>
  <c r="O13" i="1" s="1"/>
  <c r="M9" i="1"/>
  <c r="O10" i="1"/>
  <c r="M10" i="1"/>
  <c r="O11" i="1"/>
  <c r="M11" i="1"/>
  <c r="N9" i="1" l="1"/>
  <c r="N11" i="1"/>
  <c r="N10" i="1"/>
  <c r="R12" i="1" l="1"/>
  <c r="Q12" i="1"/>
  <c r="P12" i="1"/>
  <c r="M12" i="1"/>
  <c r="O12" i="1"/>
  <c r="N12" i="1" l="1"/>
  <c r="R13" i="1" l="1"/>
  <c r="Q13" i="1"/>
  <c r="P13" i="1"/>
</calcChain>
</file>

<file path=xl/sharedStrings.xml><?xml version="1.0" encoding="utf-8"?>
<sst xmlns="http://schemas.openxmlformats.org/spreadsheetml/2006/main" count="37" uniqueCount="34">
  <si>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</si>
  <si>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</si>
  <si>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</si>
  <si>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</si>
  <si>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</si>
  <si>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</si>
  <si>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</si>
  <si>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</si>
  <si>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</si>
  <si>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</si>
  <si>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</si>
  <si>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</si>
  <si>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</si>
  <si>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 xml:space="preserve">Начальная (максимальная) цена контракта </t>
  </si>
  <si>
    <t>, руб.</t>
  </si>
  <si>
    <t>(ФИО должностного лица, ответственного за расчет и обоснование НМЦК)</t>
  </si>
  <si>
    <t>(подпись)</t>
  </si>
  <si>
    <t>(дата утверждения)</t>
  </si>
  <si>
    <t>Обоснование и расчет начальной (максимальной) цены контракта</t>
  </si>
  <si>
    <t>ИЦИ №4</t>
  </si>
  <si>
    <t>ИЦИ №5</t>
  </si>
  <si>
    <t>ИЦИ №6</t>
  </si>
  <si>
    <t>9=3+4+5+6+7+8</t>
  </si>
  <si>
    <t>11 = кол-во ответов ИЦИ</t>
  </si>
  <si>
    <t>12=           /11</t>
  </si>
  <si>
    <t>15=9*10/11</t>
  </si>
  <si>
    <t>Кукушкина О.Н. бухгалтер</t>
  </si>
  <si>
    <t>согласовано:Заведующий: Ушакова А.А</t>
  </si>
  <si>
    <r>
      <rPr>
        <sz val="11"/>
        <color rgb="FFFF0000"/>
        <rFont val="Times New Roman"/>
        <family val="1"/>
        <charset val="204"/>
      </rPr>
      <t>на поставку товаров для ясельной группы для Государственного бюджетного дошкольного образовательного учреждения детский сад № 96 комбинированного вида Красногвардейского района Санкт-Петербурга для нужд Санкт-Петербурга в 2026 году</t>
    </r>
    <r>
      <rPr>
        <sz val="11"/>
        <color theme="1"/>
        <rFont val="Times New Roman"/>
        <family val="1"/>
        <charset val="204"/>
      </rPr>
      <t xml:space="preserve">
</t>
    </r>
    <r>
      <rPr>
        <b/>
        <sz val="11"/>
        <color theme="1"/>
        <rFont val="Times New Roman"/>
        <family val="1"/>
        <charset val="204"/>
      </rPr>
      <t xml:space="preserve">Используемые методы определения НМЦК с обоснованием: Метод сопоставимых рыночных цен (анализ рынка) – НМЦК  с осуществлением сбора и анализа общедоступной ценовой информации (с использованием информации, размещенной в Реестре товаров для обеспечения нужд Санкт-Петербурга </t>
    </r>
    <r>
      <rPr>
        <b/>
        <sz val="11"/>
        <color rgb="FFFF0000"/>
        <rFont val="Times New Roman"/>
        <family val="1"/>
        <charset val="204"/>
      </rPr>
      <t>на II квартал 2026 года</t>
    </r>
    <r>
      <rPr>
        <b/>
        <sz val="11"/>
        <color theme="1"/>
        <rFont val="Times New Roman"/>
        <family val="1"/>
        <charset val="204"/>
      </rPr>
      <t>, (п.3.7.4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</si>
  <si>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Ходунки детские каталка</t>
  </si>
  <si>
    <t>Ходунки детские музыкальные</t>
  </si>
  <si>
    <t>Манеж детский</t>
  </si>
  <si>
    <t>Стульчик для кормления</t>
  </si>
  <si>
    <t>мая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</si>
</sst>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4" fillId="0" borderId="1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/>
    </xf>
    <xf numFmtId="0" fontId="9" fillId="0" borderId="0" xfId="0" applyFont="1" applyFill="1"/>
    <xf numFmtId="0" fontId="9" fillId="0" borderId="2" xfId="0" applyFont="1" applyFill="1" applyBorder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vertical="center"/>
    </xf>
    <xf numFmtId="0" fontId="9" fillId="0" borderId="3" xfId="0" applyFont="1" applyFill="1" applyBorder="1" applyAlignment="1">
      <alignment horizont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/>
    <xf numFmtId="0" fontId="0" fillId="0" borderId="0" xfId="0" applyFill="1"/>
    <xf numFmtId="0" fontId="7" fillId="0" borderId="4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7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19050</xdr:colOff>
      <xdr:row>5</xdr:row>
      <xdr:rowOff>76200</xdr:rowOff>
    </xdr:from>
    <xdr:to>
      <xdr:col>14</xdr:col>
      <xdr:colOff>476250</xdr:colOff>
      <xdr:row>5</xdr:row>
      <xdr:rowOff>311150</xdr:rowOff>
    </xdr:to>
    <xdr:pic>
      <xdr:nvPicPr>
        <xdr:cNvPr id="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47625</xdr:colOff>
      <xdr:row>6</xdr:row>
      <xdr:rowOff>542925</xdr:rowOff>
    </xdr:from>
    <xdr:to>
      <xdr:col>14</xdr:col>
      <xdr:colOff>781050</xdr:colOff>
      <xdr:row>6</xdr:row>
      <xdr:rowOff>990600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666750</xdr:colOff>
      <xdr:row>6</xdr:row>
      <xdr:rowOff>847725</xdr:rowOff>
    </xdr:from>
    <xdr:to>
      <xdr:col>14</xdr:col>
      <xdr:colOff>15387</xdr:colOff>
      <xdr:row>6</xdr:row>
      <xdr:rowOff>1028700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104776</xdr:colOff>
      <xdr:row>6</xdr:row>
      <xdr:rowOff>752475</xdr:rowOff>
    </xdr:from>
    <xdr:to>
      <xdr:col>12</xdr:col>
      <xdr:colOff>654206</xdr:colOff>
      <xdr:row>6</xdr:row>
      <xdr:rowOff>1066800</xdr:rowOff>
    </xdr:to>
    <xdr:pic>
      <xdr:nvPicPr>
        <xdr:cNvPr id="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285750</xdr:colOff>
      <xdr:row>7</xdr:row>
      <xdr:rowOff>333375</xdr:rowOff>
    </xdr:from>
    <xdr:to>
      <xdr:col>11</xdr:col>
      <xdr:colOff>552450</xdr:colOff>
      <xdr:row>7</xdr:row>
      <xdr:rowOff>466725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247650</xdr:colOff>
      <xdr:row>12</xdr:row>
      <xdr:rowOff>19050</xdr:rowOff>
    </xdr:from>
    <xdr:to>
      <xdr:col>13</xdr:col>
      <xdr:colOff>225425</xdr:colOff>
      <xdr:row>12</xdr:row>
      <xdr:rowOff>187325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123825</xdr:colOff>
      <xdr:row>6</xdr:row>
      <xdr:rowOff>485775</xdr:rowOff>
    </xdr:from>
    <xdr:to>
      <xdr:col>8</xdr:col>
      <xdr:colOff>495300</xdr:colOff>
      <xdr:row>6</xdr:row>
      <xdr:rowOff>781050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T18"/>
  <sheetViews>
    <sheetView tabSelected="1" view="pageBreakPreview" zoomScaleNormal="100" zoomScaleSheetLayoutView="100" workbookViewId="0">
      <selection activeCell="K10" sqref="K10"/>
    </sheetView>
  </sheetViews>
  <sheetFormatPr defaultRowHeight="15" x14ac:dyDescent="0.25"/>
  <cols>
    <col min="2" max="2" width="34.5703125" customWidth="1"/>
    <col min="3" max="6" width="10.42578125" customWidth="1"/>
    <col min="7" max="7" width="7.85546875" customWidth="1"/>
    <col min="8" max="8" width="9.140625" customWidth="1"/>
    <col min="9" max="9" width="11.42578125" customWidth="1"/>
    <col min="11" max="11" width="9.7109375" customWidth="1"/>
    <col min="12" max="12" width="11.5703125" customWidth="1"/>
    <col min="13" max="13" width="10.85546875" customWidth="1"/>
    <col min="15" max="15" width="12.85546875" customWidth="1"/>
    <col min="16" max="16" width="10.42578125" bestFit="1" customWidth="1"/>
    <col min="17" max="17" width="10.85546875" customWidth="1"/>
    <col min="18" max="18" width="10.42578125" customWidth="1"/>
  </cols>
  <sheetData>
    <row r="2" spans="1:20" x14ac:dyDescent="0.25">
      <c r="A2" s="31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20" ht="18.75" customHeight="1" x14ac:dyDescent="0.25">
      <c r="A3" s="33" t="s">
        <v>18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</row>
    <row r="4" spans="1:20" ht="102" customHeight="1" x14ac:dyDescent="0.25">
      <c r="A4" s="36" t="s">
        <v>28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</row>
    <row r="5" spans="1:20" hidden="1" x14ac:dyDescent="0.25"/>
    <row r="6" spans="1:20" ht="55.5" customHeight="1" x14ac:dyDescent="0.25">
      <c r="A6" s="35" t="s">
        <v>1</v>
      </c>
      <c r="B6" s="35" t="s">
        <v>2</v>
      </c>
      <c r="C6" s="35" t="s">
        <v>3</v>
      </c>
      <c r="D6" s="35"/>
      <c r="E6" s="35"/>
      <c r="F6" s="35"/>
      <c r="G6" s="35"/>
      <c r="H6" s="35"/>
      <c r="I6" s="35"/>
      <c r="J6" s="35" t="s">
        <v>7</v>
      </c>
      <c r="K6" s="35" t="s">
        <v>8</v>
      </c>
      <c r="L6" s="35" t="s">
        <v>9</v>
      </c>
      <c r="M6" s="35"/>
      <c r="N6" s="35"/>
      <c r="O6" s="4" t="s">
        <v>14</v>
      </c>
    </row>
    <row r="7" spans="1:20" ht="89.25" x14ac:dyDescent="0.25">
      <c r="A7" s="35"/>
      <c r="B7" s="35"/>
      <c r="C7" s="9" t="s">
        <v>4</v>
      </c>
      <c r="D7" s="9" t="s">
        <v>5</v>
      </c>
      <c r="E7" s="9" t="s">
        <v>6</v>
      </c>
      <c r="F7" s="9" t="s">
        <v>19</v>
      </c>
      <c r="G7" s="9" t="s">
        <v>20</v>
      </c>
      <c r="H7" s="9" t="s">
        <v>21</v>
      </c>
      <c r="I7" s="5"/>
      <c r="J7" s="35"/>
      <c r="K7" s="35"/>
      <c r="L7" s="5" t="s">
        <v>10</v>
      </c>
      <c r="M7" s="6" t="s">
        <v>11</v>
      </c>
      <c r="N7" s="6" t="s">
        <v>12</v>
      </c>
      <c r="O7" s="5"/>
    </row>
    <row r="8" spans="1:20" ht="60" x14ac:dyDescent="0.25">
      <c r="A8" s="3">
        <v>1</v>
      </c>
      <c r="B8" s="11">
        <v>2</v>
      </c>
      <c r="C8" s="3">
        <v>3</v>
      </c>
      <c r="D8" s="3">
        <v>4</v>
      </c>
      <c r="E8" s="3">
        <v>5</v>
      </c>
      <c r="F8" s="3">
        <v>6</v>
      </c>
      <c r="G8" s="3">
        <v>7</v>
      </c>
      <c r="H8" s="3">
        <v>8</v>
      </c>
      <c r="I8" s="3" t="s">
        <v>22</v>
      </c>
      <c r="J8" s="3">
        <v>10</v>
      </c>
      <c r="K8" s="3" t="s">
        <v>23</v>
      </c>
      <c r="L8" s="3" t="s">
        <v>24</v>
      </c>
      <c r="M8" s="3">
        <v>13</v>
      </c>
      <c r="N8" s="3">
        <v>14</v>
      </c>
      <c r="O8" s="3" t="s">
        <v>25</v>
      </c>
    </row>
    <row r="9" spans="1:20" x14ac:dyDescent="0.25">
      <c r="A9" s="27">
        <v>1</v>
      </c>
      <c r="B9" s="11" t="s">
        <v>29</v>
      </c>
      <c r="C9" s="15">
        <v>3536.57</v>
      </c>
      <c r="D9" s="15">
        <v>4764.3</v>
      </c>
      <c r="E9" s="15">
        <v>3002.95</v>
      </c>
      <c r="F9" s="15">
        <v>3689</v>
      </c>
      <c r="G9" s="15">
        <v>3663</v>
      </c>
      <c r="H9" s="15"/>
      <c r="I9" s="7">
        <f t="shared" ref="I9:I11" si="0">C9+D9+E9+F9+G9+H9</f>
        <v>18655.82</v>
      </c>
      <c r="J9" s="1">
        <v>2</v>
      </c>
      <c r="K9" s="1">
        <v>5</v>
      </c>
      <c r="L9" s="7">
        <f t="shared" ref="L9:L11" si="1">ROUND(I9/K9,2)</f>
        <v>3731.16</v>
      </c>
      <c r="M9" s="7">
        <f t="shared" ref="M9:M11" si="2">STDEV(C9:H9)</f>
        <v>640.69426853219159</v>
      </c>
      <c r="N9" s="2">
        <f t="shared" ref="N9:N11" si="3">M9/L9</f>
        <v>0.17171449858279775</v>
      </c>
      <c r="O9" s="13">
        <f t="shared" ref="O9:O11" si="4">J9*L9</f>
        <v>7462.32</v>
      </c>
    </row>
    <row r="10" spans="1:20" x14ac:dyDescent="0.25">
      <c r="A10" s="27">
        <v>2</v>
      </c>
      <c r="B10" s="11" t="s">
        <v>30</v>
      </c>
      <c r="C10" s="15">
        <v>2326.86</v>
      </c>
      <c r="D10" s="15">
        <v>2337.44</v>
      </c>
      <c r="E10" s="15">
        <v>2319.48</v>
      </c>
      <c r="F10" s="15">
        <v>2599</v>
      </c>
      <c r="G10" s="15">
        <v>1799</v>
      </c>
      <c r="H10" s="7">
        <v>1999</v>
      </c>
      <c r="I10" s="7">
        <f t="shared" si="0"/>
        <v>13380.78</v>
      </c>
      <c r="J10" s="1">
        <v>2</v>
      </c>
      <c r="K10" s="1">
        <v>6</v>
      </c>
      <c r="L10" s="7">
        <f t="shared" si="1"/>
        <v>2230.13</v>
      </c>
      <c r="M10" s="7">
        <f t="shared" si="2"/>
        <v>284.32895814531361</v>
      </c>
      <c r="N10" s="2">
        <f t="shared" si="3"/>
        <v>0.12749434254743608</v>
      </c>
      <c r="O10" s="13">
        <f t="shared" si="4"/>
        <v>4460.26</v>
      </c>
    </row>
    <row r="11" spans="1:20" x14ac:dyDescent="0.25">
      <c r="A11" s="27">
        <v>3</v>
      </c>
      <c r="B11" s="11" t="s">
        <v>31</v>
      </c>
      <c r="C11" s="15">
        <v>6542.33</v>
      </c>
      <c r="D11" s="15">
        <v>6108.31</v>
      </c>
      <c r="E11" s="15">
        <v>6211</v>
      </c>
      <c r="F11" s="15">
        <v>6180</v>
      </c>
      <c r="G11" s="15"/>
      <c r="H11" s="7"/>
      <c r="I11" s="7">
        <f t="shared" si="0"/>
        <v>25041.64</v>
      </c>
      <c r="J11" s="1">
        <v>2</v>
      </c>
      <c r="K11" s="1">
        <v>4</v>
      </c>
      <c r="L11" s="7">
        <f t="shared" si="1"/>
        <v>6260.41</v>
      </c>
      <c r="M11" s="7">
        <f t="shared" si="2"/>
        <v>192.80422937961347</v>
      </c>
      <c r="N11" s="2">
        <f t="shared" si="3"/>
        <v>3.079738058363805E-2</v>
      </c>
      <c r="O11" s="13">
        <f t="shared" si="4"/>
        <v>12520.82</v>
      </c>
    </row>
    <row r="12" spans="1:20" x14ac:dyDescent="0.25">
      <c r="A12" s="10">
        <v>4</v>
      </c>
      <c r="B12" s="12" t="s">
        <v>32</v>
      </c>
      <c r="C12" s="15">
        <v>3951.78</v>
      </c>
      <c r="D12" s="15">
        <v>4778</v>
      </c>
      <c r="E12" s="15">
        <v>3649</v>
      </c>
      <c r="F12" s="15">
        <v>3990</v>
      </c>
      <c r="G12" s="15"/>
      <c r="H12" s="7"/>
      <c r="I12" s="7">
        <f>C12+D12+E12+F12+G12+H12</f>
        <v>16368.78</v>
      </c>
      <c r="J12" s="1">
        <v>2</v>
      </c>
      <c r="K12" s="1">
        <v>4</v>
      </c>
      <c r="L12" s="7">
        <f>ROUND(I12/K12,2)</f>
        <v>4092.2</v>
      </c>
      <c r="M12" s="7">
        <f>STDEV(C12:H12)</f>
        <v>481.97873269125233</v>
      </c>
      <c r="N12" s="2">
        <f t="shared" ref="N12" si="5">M12/L12</f>
        <v>0.11777985745839703</v>
      </c>
      <c r="O12" s="13">
        <f>J12*L12</f>
        <v>8184.4</v>
      </c>
      <c r="P12" s="14">
        <f t="shared" ref="P12:Q12" si="6">C12*$J12</f>
        <v>7903.56</v>
      </c>
      <c r="Q12" s="14">
        <f t="shared" si="6"/>
        <v>9556</v>
      </c>
      <c r="R12" s="14">
        <f t="shared" ref="R12" si="7">E12*$J12</f>
        <v>7298</v>
      </c>
      <c r="T12" s="8"/>
    </row>
    <row r="13" spans="1:20" x14ac:dyDescent="0.25">
      <c r="A13" s="28" t="s">
        <v>13</v>
      </c>
      <c r="B13" s="29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30"/>
      <c r="N13" s="30"/>
      <c r="O13" s="13">
        <f>SUM(O9:O12)</f>
        <v>32627.800000000003</v>
      </c>
      <c r="P13" s="14">
        <f>SUM(P12:P12)</f>
        <v>7903.56</v>
      </c>
      <c r="Q13" s="14">
        <f>SUM(Q12:Q12)</f>
        <v>9556</v>
      </c>
      <c r="R13" s="14">
        <f>SUM(R12:R12)</f>
        <v>7298</v>
      </c>
    </row>
    <row r="14" spans="1:20" x14ac:dyDescent="0.25">
      <c r="O14" s="8"/>
    </row>
    <row r="15" spans="1:20" x14ac:dyDescent="0.25">
      <c r="A15" s="16" t="s">
        <v>26</v>
      </c>
      <c r="B15" s="16"/>
      <c r="C15" s="16"/>
      <c r="D15" s="16"/>
      <c r="E15" s="16"/>
      <c r="F15" s="16"/>
      <c r="G15" s="16"/>
      <c r="H15" s="16"/>
      <c r="I15" s="16"/>
      <c r="J15" s="17"/>
      <c r="K15" s="18"/>
      <c r="L15" s="18"/>
      <c r="M15" s="19">
        <v>18</v>
      </c>
      <c r="N15" s="20" t="s">
        <v>33</v>
      </c>
      <c r="O15" s="21">
        <v>2026</v>
      </c>
    </row>
    <row r="16" spans="1:20" x14ac:dyDescent="0.25">
      <c r="A16" s="22" t="s">
        <v>15</v>
      </c>
      <c r="B16" s="22"/>
      <c r="C16" s="17"/>
      <c r="D16" s="17"/>
      <c r="E16" s="17"/>
      <c r="F16" s="17"/>
      <c r="G16" s="17"/>
      <c r="H16" s="17"/>
      <c r="I16" s="17"/>
      <c r="J16" s="17"/>
      <c r="K16" s="23" t="s">
        <v>16</v>
      </c>
      <c r="L16" s="23"/>
      <c r="M16" s="24"/>
      <c r="N16" s="19" t="s">
        <v>17</v>
      </c>
      <c r="O16" s="17"/>
    </row>
    <row r="17" spans="1:15" x14ac:dyDescent="0.25">
      <c r="A17" s="25" t="s">
        <v>27</v>
      </c>
      <c r="B17" s="25"/>
      <c r="C17" s="25"/>
      <c r="D17" s="25"/>
      <c r="E17" s="25"/>
      <c r="F17" s="25"/>
      <c r="G17" s="25"/>
      <c r="H17" s="25"/>
      <c r="I17" s="25"/>
      <c r="J17" s="26"/>
      <c r="K17" s="18"/>
      <c r="L17" s="18"/>
      <c r="M17" s="19">
        <v>18</v>
      </c>
      <c r="N17" s="20" t="s">
        <v>33</v>
      </c>
      <c r="O17" s="21">
        <v>2026</v>
      </c>
    </row>
    <row r="18" spans="1:15" x14ac:dyDescent="0.25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3" t="s">
        <v>16</v>
      </c>
      <c r="L18" s="23"/>
      <c r="M18" s="24"/>
      <c r="N18" s="19" t="s">
        <v>17</v>
      </c>
      <c r="O18" s="17"/>
    </row>
  </sheetData>
  <autoFilter ref="A8:O13"/>
  <mergeCells count="11">
    <mergeCell ref="A13:L13"/>
    <mergeCell ref="M13:N13"/>
    <mergeCell ref="A2:O2"/>
    <mergeCell ref="A3:O3"/>
    <mergeCell ref="A6:A7"/>
    <mergeCell ref="B6:B7"/>
    <mergeCell ref="C6:I6"/>
    <mergeCell ref="J6:J7"/>
    <mergeCell ref="K6:K7"/>
    <mergeCell ref="L6:N6"/>
    <mergeCell ref="A4:O4"/>
  </mergeCells>
  <conditionalFormatting sqref="G10:G12">
    <cfRule type="cellIs" dxfId="6" priority="6" operator="equal">
      <formula>"-"</formula>
    </cfRule>
  </conditionalFormatting>
  <conditionalFormatting sqref="C10:F10">
    <cfRule type="cellIs" dxfId="5" priority="5" operator="equal">
      <formula>"-"</formula>
    </cfRule>
  </conditionalFormatting>
  <conditionalFormatting sqref="H9">
    <cfRule type="cellIs" dxfId="4" priority="4" operator="equal">
      <formula>"-"</formula>
    </cfRule>
  </conditionalFormatting>
  <conditionalFormatting sqref="C11:F11">
    <cfRule type="cellIs" dxfId="3" priority="3" operator="equal">
      <formula>"-"</formula>
    </cfRule>
  </conditionalFormatting>
  <conditionalFormatting sqref="C12:F12">
    <cfRule type="cellIs" dxfId="2" priority="2" operator="equal">
      <formula>"-"</formula>
    </cfRule>
  </conditionalFormatting>
  <conditionalFormatting sqref="C9:G9">
    <cfRule type="cellIs" dxfId="0" priority="1" operator="equal">
      <formula>"-"</formula>
    </cfRule>
  </conditionalFormatting>
  <pageMargins left="0.39370078740157483" right="0.39370078740157483" top="0.39370078740157483" bottom="0.39370078740157483" header="0.31496062992125984" footer="0.31496062992125984"/>
  <pageSetup paperSize="9" scale="7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2026-05-18T05:18:07Z</dcterms:modified>
</cp:coreProperties>
</file>