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r-01\общая псо\2026\Протасова И.В\КАНЦТОВАРЫ ИЮНЬ\"/>
    </mc:Choice>
  </mc:AlternateContent>
  <bookViews>
    <workbookView xWindow="0" yWindow="0" windowWidth="28800" windowHeight="12915"/>
  </bookViews>
  <sheets>
    <sheet name="Лист1" sheetId="1" r:id="rId1"/>
    <sheet name="Лист2" sheetId="2" r:id="rId2"/>
  </sheets>
  <calcPr calcId="162913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0" i="1" l="1"/>
  <c r="N54" i="1" l="1"/>
  <c r="N55" i="1"/>
  <c r="N56" i="1"/>
  <c r="N57" i="1"/>
  <c r="N58" i="1"/>
  <c r="N59" i="1"/>
  <c r="N60" i="1"/>
  <c r="N61" i="1"/>
  <c r="L53" i="1"/>
  <c r="N53" i="1" s="1"/>
  <c r="N62" i="1" s="1"/>
  <c r="L54" i="1"/>
  <c r="L55" i="1"/>
  <c r="L56" i="1"/>
  <c r="L57" i="1"/>
  <c r="L58" i="1"/>
  <c r="L59" i="1"/>
  <c r="L60" i="1"/>
  <c r="L61" i="1"/>
  <c r="N52" i="1"/>
  <c r="L52" i="1"/>
  <c r="A12" i="1" l="1"/>
  <c r="B10" i="1"/>
  <c r="B11" i="1"/>
  <c r="B9" i="1"/>
  <c r="A8" i="1"/>
  <c r="I52" i="1"/>
  <c r="J52" i="1"/>
  <c r="K52" i="1" s="1"/>
  <c r="J55" i="1"/>
  <c r="J56" i="1"/>
  <c r="J57" i="1"/>
  <c r="J58" i="1"/>
  <c r="J59" i="1"/>
  <c r="J60" i="1"/>
  <c r="J61" i="1"/>
  <c r="J53" i="1"/>
  <c r="J54" i="1"/>
  <c r="I54" i="1" l="1"/>
  <c r="K54" i="1" s="1"/>
  <c r="I53" i="1"/>
  <c r="K53" i="1" s="1"/>
  <c r="I60" i="1" l="1"/>
  <c r="I61" i="1"/>
  <c r="I59" i="1"/>
  <c r="K59" i="1" l="1"/>
  <c r="K61" i="1"/>
  <c r="K60" i="1"/>
  <c r="I58" i="1"/>
  <c r="K58" i="1" s="1"/>
  <c r="A40" i="1"/>
  <c r="A36" i="1"/>
  <c r="B34" i="1"/>
  <c r="B38" i="1" s="1"/>
  <c r="B35" i="1"/>
  <c r="B39" i="1" s="1"/>
  <c r="B33" i="1"/>
  <c r="B37" i="1" s="1"/>
  <c r="A32" i="1"/>
  <c r="A44" i="1"/>
  <c r="B41" i="1" l="1"/>
  <c r="B45" i="1" s="1"/>
  <c r="B43" i="1"/>
  <c r="B47" i="1" s="1"/>
  <c r="B42" i="1"/>
  <c r="B46" i="1" s="1"/>
  <c r="I55" i="1"/>
  <c r="K55" i="1" s="1"/>
  <c r="I56" i="1"/>
  <c r="K56" i="1" s="1"/>
  <c r="I57" i="1"/>
  <c r="K57" i="1" s="1"/>
  <c r="A28" i="1" l="1"/>
  <c r="A24" i="1"/>
  <c r="A20" i="1"/>
  <c r="A16" i="1"/>
</calcChain>
</file>

<file path=xl/sharedStrings.xml><?xml version="1.0" encoding="utf-8"?>
<sst xmlns="http://schemas.openxmlformats.org/spreadsheetml/2006/main" count="99" uniqueCount="77">
  <si>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</si>
  <si>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</si>
  <si>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</si>
  <si>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</si>
  <si>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</si>
  <si>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Источник информации №1</t>
  </si>
  <si>
    <t>Источник информации №2</t>
  </si>
  <si>
    <t>Источник информации №3</t>
  </si>
  <si>
    <t>Источник инф. № 3</t>
  </si>
  <si>
    <t>Источник инф. № 2</t>
  </si>
  <si>
    <t>Источник инф. № 1</t>
  </si>
  <si>
    <t>Средняя цена, руб &lt;ц&gt;</t>
  </si>
  <si>
    <t>ККН/ОКПД/КРТУ</t>
  </si>
  <si>
    <t xml:space="preserve">Предельная цена из Реестра  </t>
  </si>
  <si>
    <t xml:space="preserve"> 2. Для определения НМЦК проведен мониторинг в соответствии с п. 3.7 Приказа № 567.</t>
  </si>
  <si>
    <t>шт</t>
  </si>
  <si>
    <t xml:space="preserve">Итого цена, руб. </t>
  </si>
  <si>
    <t>Среднее квадратичное отклонение σ</t>
  </si>
  <si>
    <t>Контрактный управляющий                                                                                                                 И.В.Протасова</t>
  </si>
  <si>
    <t>4. Наличие товаров (работ, услуг) в приложении к распоряжению Комитета по государственному заказу Санкт-Петербурга от 31.05.2018 № 100-р (далее – Распоряжение № 100-р):  товары отсутствуют</t>
  </si>
  <si>
    <t>5. Поиск идентичных (однородных) товаров в Реестре контрактов, заключенных заказчиками (https://zakupki.gov.ru/epz/contract/search/results.html</t>
  </si>
  <si>
    <t>НМЦК сформирована Заказчиком методом сопоставимых рыночных цен (анализа рынка) на основании ст. 22 Федерального закона № 44-ФЗ и методических рекомендаций, утвержденных приказом Министерства экономического развития РФ от 02.10.2013 № 567 (далее – Приказ № 567) с учетом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</si>
  <si>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меньше 33%, следовательно выборка цен однородна.</t>
  </si>
  <si>
    <r>
      <rPr>
        <b/>
        <sz val="12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2"/>
        <color theme="1"/>
        <rFont val="Times New Roman"/>
        <family val="1"/>
        <charset val="204"/>
      </rPr>
      <t xml:space="preserve">
ПОСТАВКА КАНЦЕЛЯРСКИХ ТОВАРОВ</t>
    </r>
  </si>
  <si>
    <t>22.29.25.000-019</t>
  </si>
  <si>
    <t>https://zakupki.gov.ru/epz/contract/contractCard/common-info.html?reestrNumber=2781433668326000026</t>
  </si>
  <si>
    <t>https://zakupki.gov.ru/epz/contract/contractCard/common-info.html?reestrNumber=2782512953726000047</t>
  </si>
  <si>
    <t>17.23.13.195-002</t>
  </si>
  <si>
    <t>20.59.30.190-003</t>
  </si>
  <si>
    <t>Лоток горизонтальный для бумаг пластиковый прозрачный</t>
  </si>
  <si>
    <t>Тетрадь общая А5 48 л клетка</t>
  </si>
  <si>
    <t>32.99.12.120-011</t>
  </si>
  <si>
    <t>Маркер промышленный лаковый черный 2-4 мм</t>
  </si>
  <si>
    <t>Маркер промышленный лаковый белый 2-4 мм</t>
  </si>
  <si>
    <t>25.99.22.130-029</t>
  </si>
  <si>
    <t>Дырокол черный с линейкой до 25 л</t>
  </si>
  <si>
    <t>Краска штемпельная на водной основе синяя 50 мл</t>
  </si>
  <si>
    <t>20.59.30.190-006</t>
  </si>
  <si>
    <t>20.59.30.190-002</t>
  </si>
  <si>
    <t>Папка конверт на кнопке А4 синяя 180 мкм</t>
  </si>
  <si>
    <t>https://zakupki.gov.ru/epz/contract/contractCard/common-info.html?reestrNumber=2782100762626000029</t>
  </si>
  <si>
    <t>https://zakupki.gov.ru/epz/contract/contractCard/common-info.html?reestrNumber=2781310252326000025</t>
  </si>
  <si>
    <t>https://www.komus.ru/katalog/kantstovary/pechati-i-shtampy/shtempelnye-kraski/kraska-shtempelnaya-vybor-est-attache-sinyaya-na-vodnoj-osnove-50-ml/p/1195820/?from=block-123-0_5</t>
  </si>
  <si>
    <t>https://www.vseinstrumenti.ru/product/shtempelnaya-kraska-brauberg-sinyaya-45-ml-na-vodnoj-osnove-223595-2323630/#characteristics</t>
  </si>
  <si>
    <t>https://www.chipdip.ru/product/vybor-est-kraska-shtempelnaya-sinyaya-50-gr-na-attache-8008971022</t>
  </si>
  <si>
    <t>https://groupprice.ru/products/36734645-marker?utm_source=ydirect&amp;utm_medium=cpa&amp;utm_campaign=709933200_GRP1_Mavlya_Noginsk_ЧКД&amp;utm_content=ct:type1%7Cg:5750964232%7Cad:1910038400749052078%7Cb:1910038400749052078%7Cp:205750964232%7Cm:%7Cdt:desktop%7Cat:%7Cp:premium%7Cr:205750964232%7Cst:search%7Cs:none%7Cri:2%7Crn:Санкт-Петербург&amp;utm_term=keyword:---autotargeting%7Cparam:&amp;etext=2202.zmvQiIj4EnUd2KRirLYcaMgJV2wYnoCrN0Wy8peRIazn0kaN2vAQbTmY5tKoRPXnnaDjPLAKlv-hJjXIrTviKin8oLautHs2D1NceK0MHEczd1fAvcak66xDJT_-zY-zc2lxaWl5YXRueWp5aG1pdA.61a4c4546ca24ae3d0cb2644ed56bdba008f2275&amp;yclid=12116591350548791295&amp;ybaip=1</t>
  </si>
  <si>
    <t>https://ledpremium.ru/catalog/markirovochnye_flomastery/marker_kraska_munhwa_4_mm_belaya_nitroosnova/</t>
  </si>
  <si>
    <t>https://www.komus.ru/katalog/upakovka-i-markirovka/tovary-dlya-markirovki/professionalnye-markery/markery-promyshlennye/marker-promyshlennyj-lakovyj-munhwa-pm-05-belyj-2-4-mm/p/400749/?from=block-301-0_2&amp;qid=8482785393-0-2</t>
  </si>
  <si>
    <t>https://www.komus.ru/katalog/upakovka-i-markirovka/tovary-dlya-markirovki/professionalnye-markery/markery-promyshlennye/marker-promyshlennyj-lakovyj-attache-chernyj-2-4-mm/p/633903/?from=block-123-0_1&amp;qid=3794269295-0-1</t>
  </si>
  <si>
    <t>https://groupprice.ru/products/27372459-nastolnyj?utm_source=ydirect&amp;utm_medium=cpa&amp;utm_campaign=707951395_GRP1_Стега-Воскресенск_PLH&amp;utm_content=ct:type1%7Cg:5728609529%7Cad:1903905572924850006%7Cb:1903905572924850006%7Cp:205728609529%7Cm:%7Cdt:desktop%7Cat:%7Cp:premium%7Cr:205728609529%7Cst:search%7Cs:none%7Cri:2%7Crn:Санкт-Петербург&amp;utm_term=keyword:---autotargeting%7Cparam:&amp;etext=2202.qwuWYiDj5V1d1k6gjgkO30Q7PvIGR6AqHb77gwKUm2akoXaGLHYufyo72kAl3bKO923a9h7fo-RCFjLey5j3XQsp4UkHhUGRjidGzqu1uE3hcv9U6iirmsa_eVHBuIvpeW9udm9qaGVub2VpZGdhYw.ade22134c3cec6727e875f9fa9b2745e18b21f56&amp;yclid=9792843573031862271&amp;ybaip=1</t>
  </si>
  <si>
    <t>https://www.chipdip.ru/product/dyrokol-do-25-listov-s-blokiratorom-metallich-attache-8008854357</t>
  </si>
  <si>
    <t xml:space="preserve">https://www.komus.ru/katalog/kantstovary/dyrokoly-i-raskhodnye-materialy/dyrokoly/dyrokol-attache-do-25-listov-chernyj-s-linejkoj/p/1005051/?from=block-123-0_27&amp;qid=1851291490-0-27 </t>
  </si>
  <si>
    <t>https://www.ozon.ru/product/nozhnitsy-attache-195-mm-s-plast-prorezin-ruchkami-tsvet-biryuzovyy-chernyy-2138717468/?__rr=1&amp;abt_att=1&amp;origin_referer=yandex.ru&amp;utm_medium=organic&amp;utm_source=yandex_serp_products</t>
  </si>
  <si>
    <t>https://market.yandex.ru/card/nozhnitsy-195-mm-attache-s-plastikovymi-prorezinennymi-anatomicheskimi-ruchkami-biryuzovogochernogo-tsveta/5134648816?do-waremd5=I2rT9ieK-xSFnlX3aK4GgQ&amp;clid=1651&amp;ogV=-12</t>
  </si>
  <si>
    <t>https://www.komus.ru/katalog/kantstovary/kantselyarskie-nozhnitsy-i-nozhi/nozhnitsy/nozhnitsy-standartnye/nozhnitsy-attache-195-mm-ergonomicheskie-plastikovye-s-rezinovymi-vstavkami-ruchki-biryuzovogo-chernogo-tsveta/p/47585/?from=block-123-0_5</t>
  </si>
  <si>
    <t>Коэффициент вариации V, %</t>
  </si>
  <si>
    <t>Ножницы эрганомические 195 мм ручки пластиковые с резиновыми вставками</t>
  </si>
  <si>
    <t>https://www.office-planet.ru/catalog/goods/shtempelnaja-kraska1/238399/</t>
  </si>
  <si>
    <t>https://ps-ltd.ru/collection/shtempelnaya-kraska-8a962f/product/kraska-shtempelnaya-noris-belaya-50-ml-spetsialnaya-dlya-hlopkovyh-tkaney-i-polotna-325sb</t>
  </si>
  <si>
    <t>https://www.komus.ru/katalog/kantstovary/pechati-i-shtampy/shtempelnye-kraski/kraska-shtempelnaya-noris-325s-belaya-na-vodno-spirtovoj-osnove-50-ml/p/938616/?from=block-301-0_14</t>
  </si>
  <si>
    <t xml:space="preserve"> https://www.komus.ru/katalog/kantstovary/pechati-i-shtampy/shtempelnye-kraski/kraska-shtempelnaya-noris-196c-chernaya-na-spirtovoj-osnove-50-ml/p/22319/?from=block-301-0_2 https://www.komus.ru/katalog/kantstovary/pechati-i-shtampy/shtempelnye-kraski/kraska-shtempelnaya-noris-196c-chernaya-na-spirtovoj-osnove-50-ml/p/22319/?from=block-301-0_2</t>
  </si>
  <si>
    <t>https://attacher.ru/product/kraska-shtempelnaya-noris-196s</t>
  </si>
  <si>
    <t>https://market.yandex.ru/card/kraska-shtempelnaya-spets-196s-chern-dlya-pp-pe--50ml-germaniya/102208720210?do-waremd5=JHx6XtPp3wNWseuV6uXMFg&amp;clid=1651&amp;ogV=-12</t>
  </si>
  <si>
    <t>https://www.komus.ru/katalog/papki-i-sistemy-arkhivatsii/papki-konverty/papki-konverty-na-knopke/papka-konvert-na-knopke-attache-a4-sinyaya-180-mkm/p/49093/?from=block-123-0_1&amp;qid=6346205143-0-1</t>
  </si>
  <si>
    <t>https://www.ofsi.ru/product/papka_konvert_na_knopke_a4_sinyaya_0_18_mm_10_shtuk_v_upakovke.htmlhttps://www.ofsi.ru/product/papka_konvert_na_knopke_a4_sinyaya_0_18_mm_10_shtuk_v_upakovke.html</t>
  </si>
  <si>
    <t>https://bestkanc.ru/papka-konvert-na-knopke-a4-sinyaya-0-18-mm-10-shtuk-v-upakovke/</t>
  </si>
  <si>
    <t>22.29.25.000-035</t>
  </si>
  <si>
    <t>25.71.11.120-001</t>
  </si>
  <si>
    <t>6. Поиск в открытых источниках, информация с интернет-магазинов и сайтов по продаже товаров: использована</t>
  </si>
  <si>
    <t>https://www.komus.ru/katalog/tovary-dlya-ucheby-i-tvorchestva/tetradi-dnevniki-bloknoty/tetradi/tetradi-obshhie/tetrad-obshhaya-attache-alpha-a5-48-listov-v-kletku-na-skrepke-kholodnye-tona-uf-sploshnoj-glyantsevyj-lak-/p/969505/?from=block-123-0_9&amp;qid=5701112445-0-9</t>
  </si>
  <si>
    <t>3. Проведен анализ ценовой информации в Реестре товаров для обеспечения нужд Санкт-Петербурга (далее – Реестр товаров): информация отсутствует</t>
  </si>
  <si>
    <t>Минимальное ценовое предложение</t>
  </si>
  <si>
    <t>https://www.onlinetrade.ru/catalogue/lotki_i_nakopiteli_dlya_bumag-c3292/komus/lotok_gorizontalnyy_dlya_bumag_komus_russkaya_seriya_dymchatyy_1603693-4752671.html</t>
  </si>
  <si>
    <t>https://o-manager.ru/catalog/lotki_gorizontalnie/lotok_bumag_gorizont_klassik_a4_prozrachniy.html</t>
  </si>
  <si>
    <t>https://www.vseinstrumenti.ru/product/lotok-dlya-bumag-gorizontalnyj-favorit-prozrachnyj-stamm-ltg-30502-9139706/#characteristics</t>
  </si>
  <si>
    <t>Краска штемпельная Noris на спиртовой основе черная 50 мл</t>
  </si>
  <si>
    <t>Краска штемпельная Noris на водно-спиртовой основе белая 50 мл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</si>
</sst>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363A47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0"/>
      <name val="Calibri"/>
      <family val="2"/>
      <charset val="204"/>
      <scheme val="minor"/>
    </font>
    <font>
      <sz val="10"/>
      <color theme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4" fillId="0" borderId="7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164" fontId="1" fillId="0" borderId="0" xfId="0" applyNumberFormat="1" applyFont="1"/>
    <xf numFmtId="164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/>
    <xf numFmtId="0" fontId="15" fillId="0" borderId="3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 applyProtection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1" fillId="2" borderId="0" xfId="0" applyFont="1" applyFill="1"/>
    <xf numFmtId="164" fontId="1" fillId="0" borderId="0" xfId="0" applyNumberFormat="1" applyFont="1" applyBorder="1"/>
    <xf numFmtId="0" fontId="5" fillId="0" borderId="7" xfId="0" applyFont="1" applyFill="1" applyBorder="1" applyAlignment="1">
      <alignment horizontal="left" vertical="center" wrapText="1"/>
    </xf>
    <xf numFmtId="0" fontId="10" fillId="0" borderId="0" xfId="2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1" xfId="2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2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0" fillId="0" borderId="7" xfId="2" applyFill="1" applyBorder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0" fillId="0" borderId="7" xfId="2" applyFill="1" applyBorder="1" applyAlignment="1">
      <alignment horizontal="center"/>
    </xf>
    <xf numFmtId="4" fontId="16" fillId="2" borderId="1" xfId="0" applyNumberFormat="1" applyFont="1" applyFill="1" applyBorder="1" applyAlignment="1">
      <alignment horizontal="center" vertical="center" wrapText="1"/>
    </xf>
    <xf numFmtId="0" fontId="10" fillId="0" borderId="1" xfId="2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0" fillId="0" borderId="6" xfId="2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0" fontId="12" fillId="0" borderId="7" xfId="2" applyFont="1" applyFill="1" applyBorder="1" applyAlignment="1">
      <alignment horizontal="center"/>
    </xf>
  </cellXfs>
  <cellStyles count="3">
    <cellStyle name="Гиперссылка" xfId="2" builtinId="8"/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62</xdr:row>
      <xdr:rowOff>0</xdr:rowOff>
    </xdr:from>
    <xdr:to>
      <xdr:col>13</xdr:col>
      <xdr:colOff>304800</xdr:colOff>
      <xdr:row>63</xdr:row>
      <xdr:rowOff>104775</xdr:rowOff>
    </xdr:to>
    <xdr:sp macro="" textlink="">
      <xdr:nvSpPr>
        <xdr:cNvPr id="1025" name="AutoShape 1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030325" y="818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62</xdr:row>
      <xdr:rowOff>0</xdr:rowOff>
    </xdr:from>
    <xdr:to>
      <xdr:col>13</xdr:col>
      <xdr:colOff>304800</xdr:colOff>
      <xdr:row>63</xdr:row>
      <xdr:rowOff>104775</xdr:rowOff>
    </xdr:to>
    <xdr:sp macro="" textlink="">
      <xdr:nvSpPr>
        <xdr:cNvPr id="1026" name="AutoShape 2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846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62</xdr:row>
      <xdr:rowOff>0</xdr:rowOff>
    </xdr:from>
    <xdr:to>
      <xdr:col>13</xdr:col>
      <xdr:colOff>304800</xdr:colOff>
      <xdr:row>63</xdr:row>
      <xdr:rowOff>104775</xdr:rowOff>
    </xdr:to>
    <xdr:sp macro="" textlink="">
      <xdr:nvSpPr>
        <xdr:cNvPr id="1027" name="AutoShape 3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989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62</xdr:row>
      <xdr:rowOff>0</xdr:rowOff>
    </xdr:from>
    <xdr:to>
      <xdr:col>13</xdr:col>
      <xdr:colOff>304800</xdr:colOff>
      <xdr:row>63</xdr:row>
      <xdr:rowOff>104775</xdr:rowOff>
    </xdr:to>
    <xdr:sp macro="" textlink="">
      <xdr:nvSpPr>
        <xdr:cNvPr id="1028" name="AutoShape 4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03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62</xdr:row>
      <xdr:rowOff>0</xdr:rowOff>
    </xdr:from>
    <xdr:to>
      <xdr:col>13</xdr:col>
      <xdr:colOff>304800</xdr:colOff>
      <xdr:row>63</xdr:row>
      <xdr:rowOff>104775</xdr:rowOff>
    </xdr:to>
    <xdr:sp macro="" textlink="">
      <xdr:nvSpPr>
        <xdr:cNvPr id="1029" name="AutoShape 5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89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62</xdr:row>
      <xdr:rowOff>0</xdr:rowOff>
    </xdr:from>
    <xdr:to>
      <xdr:col>13</xdr:col>
      <xdr:colOff>304800</xdr:colOff>
      <xdr:row>63</xdr:row>
      <xdr:rowOff>104775</xdr:rowOff>
    </xdr:to>
    <xdr:sp macro="" textlink="">
      <xdr:nvSpPr>
        <xdr:cNvPr id="1030" name="AutoShape 6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62</xdr:row>
      <xdr:rowOff>0</xdr:rowOff>
    </xdr:from>
    <xdr:to>
      <xdr:col>13</xdr:col>
      <xdr:colOff>304800</xdr:colOff>
      <xdr:row>63</xdr:row>
      <xdr:rowOff>104775</xdr:rowOff>
    </xdr:to>
    <xdr:sp macro="" textlink="">
      <xdr:nvSpPr>
        <xdr:cNvPr id="1031" name="AutoShape 7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532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65</xdr:row>
      <xdr:rowOff>0</xdr:rowOff>
    </xdr:from>
    <xdr:to>
      <xdr:col>13</xdr:col>
      <xdr:colOff>304800</xdr:colOff>
      <xdr:row>66</xdr:row>
      <xdr:rowOff>104775</xdr:rowOff>
    </xdr:to>
    <xdr:sp macro="" textlink="">
      <xdr:nvSpPr>
        <xdr:cNvPr id="1032" name="AutoShape 8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68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66</xdr:row>
      <xdr:rowOff>0</xdr:rowOff>
    </xdr:from>
    <xdr:to>
      <xdr:col>13</xdr:col>
      <xdr:colOff>304800</xdr:colOff>
      <xdr:row>67</xdr:row>
      <xdr:rowOff>104775</xdr:rowOff>
    </xdr:to>
    <xdr:sp macro="" textlink="">
      <xdr:nvSpPr>
        <xdr:cNvPr id="1033" name="AutoShape 9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775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ledpremium.ru/catalog/markirovochnye_flomastery/marker_kraska_munhwa_4_mm_belaya_nitroosnova/" TargetMode="External"/><Relationship Id="rId13" Type="http://schemas.openxmlformats.org/officeDocument/2006/relationships/hyperlink" Target="https://www.ozon.ru/product/nozhnitsy-attache-195-mm-s-plast-prorezin-ruchkami-tsvet-biryuzovyy-chernyy-2138717468/?__rr=1&amp;abt_att=1&amp;origin_referer=yandex.ru&amp;utm_medium=organic&amp;utm_source=yandex_serp_products" TargetMode="External"/><Relationship Id="rId18" Type="http://schemas.openxmlformats.org/officeDocument/2006/relationships/hyperlink" Target="https://www.komus.ru/katalog/kantstovary/pechati-i-shtampy/shtempelnye-kraski/kraska-shtempelnaya-noris-325s-belaya-na-vodno-spirtovoj-osnove-50-ml/p/938616/?from=block-301-0_14" TargetMode="External"/><Relationship Id="rId26" Type="http://schemas.openxmlformats.org/officeDocument/2006/relationships/hyperlink" Target="https://www.vseinstrumenti.ru/product/lotok-dlya-bumag-gorizontalnyj-favorit-prozrachnyj-stamm-ltg-30502-9139706/" TargetMode="External"/><Relationship Id="rId3" Type="http://schemas.openxmlformats.org/officeDocument/2006/relationships/hyperlink" Target="https://zakupki.gov.ru/epz/contract/contractCard/common-info.html?reestrNumber=2782100762626000029" TargetMode="External"/><Relationship Id="rId21" Type="http://schemas.openxmlformats.org/officeDocument/2006/relationships/hyperlink" Target="https://www.komus.ru/katalog/papki-i-sistemy-arkhivatsii/papki-konverty/papki-konverty-na-knopke/papka-konvert-na-knopke-attache-a4-sinyaya-180-mkm/p/49093/?from=block-123-0_1&amp;qid=6346205143-0-1" TargetMode="External"/><Relationship Id="rId7" Type="http://schemas.openxmlformats.org/officeDocument/2006/relationships/hyperlink" Target="https://www.chipdip.ru/product/vybor-est-kraska-shtempelnaya-sinyaya-50-gr-na-attache-8008971022" TargetMode="External"/><Relationship Id="rId12" Type="http://schemas.openxmlformats.org/officeDocument/2006/relationships/hyperlink" Target="https://www.komus.ru/katalog/kantstovary/dyrokoly-i-raskhodnye-materialy/dyrokoly/dyrokol-attache-do-25-listov-chernyj-s-linejkoj/p/1005051/?from=block-123-0_27&amp;qid=1851291490-0-27" TargetMode="External"/><Relationship Id="rId17" Type="http://schemas.openxmlformats.org/officeDocument/2006/relationships/hyperlink" Target="https://ps-ltd.ru/collection/shtempelnaya-kraska-8a962f/product/kraska-shtempelnaya-noris-belaya-50-ml-spetsialnaya-dlya-hlopkovyh-tkaney-i-polotna-325sb" TargetMode="External"/><Relationship Id="rId25" Type="http://schemas.openxmlformats.org/officeDocument/2006/relationships/hyperlink" Target="https://o-manager.ru/catalog/lotki_gorizontalnie/lotok_bumag_gorizont_klassik_a4_prozrachniy.html" TargetMode="External"/><Relationship Id="rId2" Type="http://schemas.openxmlformats.org/officeDocument/2006/relationships/hyperlink" Target="https://zakupki.gov.ru/epz/contract/contractCard/common-info.html?reestrNumber=2782512953726000047" TargetMode="External"/><Relationship Id="rId16" Type="http://schemas.openxmlformats.org/officeDocument/2006/relationships/hyperlink" Target="https://www.office-planet.ru/catalog/goods/shtempelnaja-kraska1/238399/" TargetMode="External"/><Relationship Id="rId20" Type="http://schemas.openxmlformats.org/officeDocument/2006/relationships/hyperlink" Target="https://market.yandex.ru/card/kraska-shtempelnaya-spets-196s-chern-dlya-pp-pe--50ml-germaniya/102208720210?do-waremd5=JHx6XtPp3wNWseuV6uXMFg&amp;clid=1651&amp;ogV=-12" TargetMode="External"/><Relationship Id="rId1" Type="http://schemas.openxmlformats.org/officeDocument/2006/relationships/hyperlink" Target="https://zakupki.gov.ru/epz/contract/contractCard/common-info.html?reestrNumber=2781433668326000026" TargetMode="External"/><Relationship Id="rId6" Type="http://schemas.openxmlformats.org/officeDocument/2006/relationships/hyperlink" Target="https://www.vseinstrumenti.ru/product/shtempelnaya-kraska-brauberg-sinyaya-45-ml-na-vodnoj-osnove-223595-2323630/" TargetMode="External"/><Relationship Id="rId11" Type="http://schemas.openxmlformats.org/officeDocument/2006/relationships/hyperlink" Target="https://www.chipdip.ru/product/dyrokol-do-25-listov-s-blokiratorom-metallich-attache-8008854357" TargetMode="External"/><Relationship Id="rId24" Type="http://schemas.openxmlformats.org/officeDocument/2006/relationships/hyperlink" Target="https://www.onlinetrade.ru/catalogue/lotki_i_nakopiteli_dlya_bumag-c3292/komus/lotok_gorizontalnyy_dlya_bumag_komus_russkaya_seriya_dymchatyy_1603693-4752671.html" TargetMode="External"/><Relationship Id="rId5" Type="http://schemas.openxmlformats.org/officeDocument/2006/relationships/hyperlink" Target="https://www.komus.ru/katalog/kantstovary/pechati-i-shtampy/shtempelnye-kraski/kraska-shtempelnaya-vybor-est-attache-sinyaya-na-vodnoj-osnove-50-ml/p/1195820/?from=block-123-0_5" TargetMode="External"/><Relationship Id="rId15" Type="http://schemas.openxmlformats.org/officeDocument/2006/relationships/hyperlink" Target="https://www.komus.ru/katalog/kantstovary/kantselyarskie-nozhnitsy-i-nozhi/nozhnitsy/nozhnitsy-standartnye/nozhnitsy-attache-195-mm-ergonomicheskie-plastikovye-s-rezinovymi-vstavkami-ruchki-biryuzovogo-chernogo-tsveta/p/47585/?from=block-123-0_5" TargetMode="External"/><Relationship Id="rId23" Type="http://schemas.openxmlformats.org/officeDocument/2006/relationships/hyperlink" Target="https://www.ofsi.ru/product/papka_konvert_na_knopke_a4_sinyaya_0_18_mm_10_shtuk_v_upakovke.htmlhttps:/www.ofsi.ru/product/papka_konvert_na_knopke_a4_sinyaya_0_18_mm_10_shtuk_v_upakovke.html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https://www.komus.ru/katalog/upakovka-i-markirovka/tovary-dlya-markirovki/professionalnye-markery/markery-promyshlennye/marker-promyshlennyj-lakovyj-attache-chernyj-2-4-mm/p/633903/?from=block-123-0_1&amp;qid=3794269295-0-1" TargetMode="External"/><Relationship Id="rId19" Type="http://schemas.openxmlformats.org/officeDocument/2006/relationships/hyperlink" Target="https://attacher.ru/product/kraska-shtempelnaya-noris-196s" TargetMode="External"/><Relationship Id="rId4" Type="http://schemas.openxmlformats.org/officeDocument/2006/relationships/hyperlink" Target="https://zakupki.gov.ru/epz/contract/contractCard/common-info.html?reestrNumber=2781310252326000025" TargetMode="External"/><Relationship Id="rId9" Type="http://schemas.openxmlformats.org/officeDocument/2006/relationships/hyperlink" Target="https://www.komus.ru/katalog/upakovka-i-markirovka/tovary-dlya-markirovki/professionalnye-markery/markery-promyshlennye/marker-promyshlennyj-lakovyj-munhwa-pm-05-belyj-2-4-mm/p/400749/?from=block-301-0_2&amp;qid=8482785393-0-2" TargetMode="External"/><Relationship Id="rId14" Type="http://schemas.openxmlformats.org/officeDocument/2006/relationships/hyperlink" Target="https://market.yandex.ru/card/nozhnitsy-195-mm-attache-s-plastikovymi-prorezinennymi-anatomicheskimi-ruchkami-biryuzovogochernogo-tsveta/5134648816?do-waremd5=I2rT9ieK-xSFnlX3aK4GgQ&amp;clid=1651&amp;ogV=-12" TargetMode="External"/><Relationship Id="rId22" Type="http://schemas.openxmlformats.org/officeDocument/2006/relationships/hyperlink" Target="https://bestkanc.ru/papka-konvert-na-knopke-a4-sinyaya-0-18-mm-10-shtuk-v-upakovke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topLeftCell="A52" zoomScaleNormal="100" workbookViewId="0">
      <selection activeCell="M61" sqref="M61"/>
    </sheetView>
  </sheetViews>
  <sheetFormatPr defaultRowHeight="15.75" x14ac:dyDescent="0.25"/>
  <cols>
    <col min="1" max="1" width="4.85546875" style="1" customWidth="1"/>
    <col min="2" max="2" width="25.42578125" style="1" customWidth="1"/>
    <col min="3" max="3" width="35.85546875" style="1" customWidth="1"/>
    <col min="4" max="4" width="12" style="1" customWidth="1"/>
    <col min="5" max="5" width="14.85546875" style="1" customWidth="1"/>
    <col min="6" max="6" width="13.140625" style="1" customWidth="1"/>
    <col min="7" max="7" width="11.85546875" style="1" customWidth="1"/>
    <col min="8" max="8" width="16.28515625" style="1" customWidth="1"/>
    <col min="9" max="9" width="13.7109375" style="1" customWidth="1"/>
    <col min="10" max="10" width="16" style="1" customWidth="1"/>
    <col min="11" max="12" width="13.7109375" style="1" customWidth="1"/>
    <col min="13" max="13" width="11.5703125" style="1" customWidth="1"/>
    <col min="14" max="14" width="13.7109375" style="1" customWidth="1"/>
    <col min="15" max="15" width="16.5703125" style="1" customWidth="1"/>
    <col min="16" max="16" width="18.42578125" style="1" customWidth="1"/>
    <col min="17" max="16384" width="9.140625" style="1"/>
  </cols>
  <sheetData>
    <row r="1" spans="1:16" ht="50.25" customHeight="1" x14ac:dyDescent="0.25">
      <c r="A1" s="68" t="s">
        <v>23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6" ht="56.25" customHeight="1" x14ac:dyDescent="0.25">
      <c r="A2" s="70" t="s">
        <v>21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16"/>
      <c r="P2" s="16"/>
    </row>
    <row r="3" spans="1:16" ht="24" customHeight="1" x14ac:dyDescent="0.25">
      <c r="A3" s="70" t="s">
        <v>14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16"/>
      <c r="P3" s="16"/>
    </row>
    <row r="4" spans="1:16" ht="24" customHeight="1" x14ac:dyDescent="0.25">
      <c r="A4" s="70" t="s">
        <v>70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16"/>
      <c r="P4" s="16"/>
    </row>
    <row r="5" spans="1:16" ht="24" customHeight="1" x14ac:dyDescent="0.25">
      <c r="A5" s="70" t="s">
        <v>19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16"/>
      <c r="P5" s="16"/>
    </row>
    <row r="6" spans="1:16" ht="24" customHeight="1" x14ac:dyDescent="0.25">
      <c r="A6" s="70" t="s">
        <v>20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16"/>
      <c r="P6" s="16"/>
    </row>
    <row r="7" spans="1:16" ht="24" customHeight="1" x14ac:dyDescent="0.25">
      <c r="A7" s="70" t="s">
        <v>68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16"/>
      <c r="P7" s="16"/>
    </row>
    <row r="8" spans="1:16" ht="19.5" customHeight="1" x14ac:dyDescent="0.25">
      <c r="A8" s="71" t="str">
        <f>C52</f>
        <v>Краска штемпельная на водной основе синяя 50 мл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16"/>
      <c r="P8" s="16"/>
    </row>
    <row r="9" spans="1:16" ht="24" customHeight="1" x14ac:dyDescent="0.25">
      <c r="A9" s="31"/>
      <c r="B9" s="34" t="str">
        <f>B13</f>
        <v>Источник информации №1</v>
      </c>
      <c r="C9" s="46" t="s">
        <v>42</v>
      </c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16"/>
      <c r="P9" s="16"/>
    </row>
    <row r="10" spans="1:16" ht="24" customHeight="1" x14ac:dyDescent="0.25">
      <c r="A10" s="31"/>
      <c r="B10" s="34" t="str">
        <f t="shared" ref="B10:B11" si="0">B14</f>
        <v>Источник информации №2</v>
      </c>
      <c r="C10" s="46" t="s">
        <v>43</v>
      </c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16"/>
      <c r="P10" s="16"/>
    </row>
    <row r="11" spans="1:16" ht="24" customHeight="1" x14ac:dyDescent="0.25">
      <c r="A11" s="31"/>
      <c r="B11" s="34" t="str">
        <f t="shared" si="0"/>
        <v>Источник информации №3</v>
      </c>
      <c r="C11" s="46" t="s">
        <v>44</v>
      </c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16"/>
      <c r="P11" s="16"/>
    </row>
    <row r="12" spans="1:16" ht="20.25" customHeight="1" x14ac:dyDescent="0.25">
      <c r="A12" s="69" t="str">
        <f>C53</f>
        <v>Лоток горизонтальный для бумаг пластиковый прозрачный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</row>
    <row r="13" spans="1:16" ht="25.5" customHeight="1" x14ac:dyDescent="0.25">
      <c r="A13" s="11"/>
      <c r="B13" s="27" t="s">
        <v>5</v>
      </c>
      <c r="C13" s="50" t="s">
        <v>74</v>
      </c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</row>
    <row r="14" spans="1:16" ht="23.25" customHeight="1" x14ac:dyDescent="0.25">
      <c r="A14" s="12"/>
      <c r="B14" s="28" t="s">
        <v>6</v>
      </c>
      <c r="C14" s="50" t="s">
        <v>72</v>
      </c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</row>
    <row r="15" spans="1:16" ht="16.5" customHeight="1" x14ac:dyDescent="0.25">
      <c r="A15" s="11"/>
      <c r="B15" s="27" t="s">
        <v>7</v>
      </c>
      <c r="C15" s="50" t="s">
        <v>73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</row>
    <row r="16" spans="1:16" ht="24" customHeight="1" x14ac:dyDescent="0.25">
      <c r="A16" s="45" t="str">
        <f>C54</f>
        <v>Тетрадь общая А5 48 л клетка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</row>
    <row r="17" spans="1:14" ht="20.25" customHeight="1" x14ac:dyDescent="0.25">
      <c r="A17" s="11"/>
      <c r="B17" s="27" t="s">
        <v>5</v>
      </c>
      <c r="C17" s="74" t="s">
        <v>25</v>
      </c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</row>
    <row r="18" spans="1:14" ht="20.25" customHeight="1" x14ac:dyDescent="0.25">
      <c r="A18" s="12"/>
      <c r="B18" s="28" t="s">
        <v>6</v>
      </c>
      <c r="C18" s="76" t="s">
        <v>26</v>
      </c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8"/>
    </row>
    <row r="19" spans="1:14" ht="20.25" customHeight="1" x14ac:dyDescent="0.25">
      <c r="A19" s="11"/>
      <c r="B19" s="27" t="s">
        <v>7</v>
      </c>
      <c r="C19" s="74" t="s">
        <v>69</v>
      </c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</row>
    <row r="20" spans="1:14" ht="21.75" customHeight="1" x14ac:dyDescent="0.25">
      <c r="A20" s="45" t="str">
        <f>C55</f>
        <v>Маркер промышленный лаковый черный 2-4 мм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1:14" ht="24" customHeight="1" x14ac:dyDescent="0.25">
      <c r="A21" s="11"/>
      <c r="B21" s="27" t="s">
        <v>5</v>
      </c>
      <c r="C21" s="50" t="s">
        <v>48</v>
      </c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</row>
    <row r="22" spans="1:14" ht="21.75" customHeight="1" x14ac:dyDescent="0.25">
      <c r="A22" s="12"/>
      <c r="B22" s="28" t="s">
        <v>6</v>
      </c>
      <c r="C22" s="50" t="s">
        <v>41</v>
      </c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</row>
    <row r="23" spans="1:14" ht="20.25" customHeight="1" x14ac:dyDescent="0.25">
      <c r="A23" s="11"/>
      <c r="B23" s="27" t="s">
        <v>7</v>
      </c>
      <c r="C23" s="50" t="s">
        <v>40</v>
      </c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</row>
    <row r="24" spans="1:14" s="3" customFormat="1" ht="18.75" customHeight="1" x14ac:dyDescent="0.25">
      <c r="A24" s="45" t="str">
        <f>C56</f>
        <v>Маркер промышленный лаковый белый 2-4 мм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</row>
    <row r="25" spans="1:14" s="3" customFormat="1" ht="19.5" customHeight="1" x14ac:dyDescent="0.25">
      <c r="A25" s="15"/>
      <c r="B25" s="27" t="s">
        <v>5</v>
      </c>
      <c r="C25" s="48" t="s">
        <v>47</v>
      </c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</row>
    <row r="26" spans="1:14" s="3" customFormat="1" ht="20.25" customHeight="1" x14ac:dyDescent="0.25">
      <c r="A26" s="14"/>
      <c r="B26" s="28" t="s">
        <v>6</v>
      </c>
      <c r="C26" s="48" t="s">
        <v>45</v>
      </c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</row>
    <row r="27" spans="1:14" s="3" customFormat="1" ht="18" customHeight="1" x14ac:dyDescent="0.25">
      <c r="A27" s="15"/>
      <c r="B27" s="27" t="s">
        <v>7</v>
      </c>
      <c r="C27" s="48" t="s">
        <v>46</v>
      </c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</row>
    <row r="28" spans="1:14" s="3" customFormat="1" ht="21.75" customHeight="1" x14ac:dyDescent="0.25">
      <c r="A28" s="45" t="str">
        <f>C57</f>
        <v>Дырокол черный с линейкой до 25 л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</row>
    <row r="29" spans="1:14" s="3" customFormat="1" ht="18.75" customHeight="1" x14ac:dyDescent="0.25">
      <c r="A29" s="15"/>
      <c r="B29" s="27" t="s">
        <v>5</v>
      </c>
      <c r="C29" s="48" t="s">
        <v>51</v>
      </c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</row>
    <row r="30" spans="1:14" s="3" customFormat="1" ht="16.5" customHeight="1" x14ac:dyDescent="0.25">
      <c r="A30" s="14"/>
      <c r="B30" s="28" t="s">
        <v>6</v>
      </c>
      <c r="C30" s="48" t="s">
        <v>49</v>
      </c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</row>
    <row r="31" spans="1:14" s="3" customFormat="1" ht="18" customHeight="1" x14ac:dyDescent="0.25">
      <c r="A31" s="15"/>
      <c r="B31" s="27" t="s">
        <v>7</v>
      </c>
      <c r="C31" s="48" t="s">
        <v>50</v>
      </c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</row>
    <row r="32" spans="1:14" s="3" customFormat="1" ht="21" customHeight="1" x14ac:dyDescent="0.25">
      <c r="A32" s="45" t="str">
        <f>C58</f>
        <v>Ножницы эрганомические 195 мм ручки пластиковые с резиновыми вставками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</row>
    <row r="33" spans="1:14" s="3" customFormat="1" ht="18" customHeight="1" x14ac:dyDescent="0.25">
      <c r="A33" s="15"/>
      <c r="B33" s="27" t="str">
        <f>B29</f>
        <v>Источник информации №1</v>
      </c>
      <c r="C33" s="72" t="s">
        <v>54</v>
      </c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</row>
    <row r="34" spans="1:14" s="3" customFormat="1" ht="18" customHeight="1" x14ac:dyDescent="0.25">
      <c r="A34" s="15"/>
      <c r="B34" s="27" t="str">
        <f>B30</f>
        <v>Источник информации №2</v>
      </c>
      <c r="C34" s="72" t="s">
        <v>52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</row>
    <row r="35" spans="1:14" s="3" customFormat="1" ht="18" customHeight="1" x14ac:dyDescent="0.25">
      <c r="A35" s="15"/>
      <c r="B35" s="27" t="str">
        <f>B31</f>
        <v>Источник информации №3</v>
      </c>
      <c r="C35" s="72" t="s">
        <v>53</v>
      </c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</row>
    <row r="36" spans="1:14" s="3" customFormat="1" ht="18" customHeight="1" x14ac:dyDescent="0.25">
      <c r="A36" s="45" t="str">
        <f>C59</f>
        <v>Краска штемпельная Noris на спиртовой основе черная 50 мл</v>
      </c>
      <c r="B36" s="45"/>
      <c r="C36" s="45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1:14" s="3" customFormat="1" ht="18" customHeight="1" x14ac:dyDescent="0.25">
      <c r="A37" s="15"/>
      <c r="B37" s="27" t="str">
        <f>B33</f>
        <v>Источник информации №1</v>
      </c>
      <c r="C37" s="72" t="s">
        <v>60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</row>
    <row r="38" spans="1:14" s="3" customFormat="1" ht="18" customHeight="1" x14ac:dyDescent="0.25">
      <c r="A38" s="15"/>
      <c r="B38" s="27" t="str">
        <f>B34</f>
        <v>Источник информации №2</v>
      </c>
      <c r="C38" s="72" t="s">
        <v>61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</row>
    <row r="39" spans="1:14" s="3" customFormat="1" ht="18" customHeight="1" x14ac:dyDescent="0.25">
      <c r="A39" s="15"/>
      <c r="B39" s="27" t="str">
        <f>B35</f>
        <v>Источник информации №3</v>
      </c>
      <c r="C39" s="72" t="s">
        <v>62</v>
      </c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</row>
    <row r="40" spans="1:14" s="3" customFormat="1" ht="18" customHeight="1" x14ac:dyDescent="0.25">
      <c r="A40" s="45" t="str">
        <f>C60</f>
        <v>Краска штемпельная Noris на водно-спиртовой основе белая 50 мл</v>
      </c>
      <c r="B40" s="45"/>
      <c r="C40" s="45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</row>
    <row r="41" spans="1:14" s="3" customFormat="1" ht="18" customHeight="1" x14ac:dyDescent="0.25">
      <c r="A41" s="15"/>
      <c r="B41" s="27" t="str">
        <f>B37</f>
        <v>Источник информации №1</v>
      </c>
      <c r="C41" s="72" t="s">
        <v>59</v>
      </c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</row>
    <row r="42" spans="1:14" s="3" customFormat="1" ht="18" customHeight="1" x14ac:dyDescent="0.25">
      <c r="A42" s="15"/>
      <c r="B42" s="27" t="str">
        <f>B38</f>
        <v>Источник информации №2</v>
      </c>
      <c r="C42" s="72" t="s">
        <v>57</v>
      </c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</row>
    <row r="43" spans="1:14" s="3" customFormat="1" ht="18" customHeight="1" x14ac:dyDescent="0.25">
      <c r="A43" s="15"/>
      <c r="B43" s="27" t="str">
        <f>B39</f>
        <v>Источник информации №3</v>
      </c>
      <c r="C43" s="67" t="s">
        <v>58</v>
      </c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</row>
    <row r="44" spans="1:14" s="3" customFormat="1" ht="18" customHeight="1" x14ac:dyDescent="0.25">
      <c r="A44" s="45" t="str">
        <f>C61</f>
        <v>Папка конверт на кнопке А4 синяя 180 мкм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</row>
    <row r="45" spans="1:14" s="3" customFormat="1" ht="18" customHeight="1" x14ac:dyDescent="0.25">
      <c r="A45" s="15"/>
      <c r="B45" s="27" t="str">
        <f>B41</f>
        <v>Источник информации №1</v>
      </c>
      <c r="C45" s="72" t="s">
        <v>63</v>
      </c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</row>
    <row r="46" spans="1:14" s="3" customFormat="1" ht="18" customHeight="1" x14ac:dyDescent="0.25">
      <c r="A46" s="15"/>
      <c r="B46" s="27" t="str">
        <f>B42</f>
        <v>Источник информации №2</v>
      </c>
      <c r="C46" s="72" t="s">
        <v>65</v>
      </c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</row>
    <row r="47" spans="1:14" s="3" customFormat="1" ht="18" customHeight="1" x14ac:dyDescent="0.25">
      <c r="A47" s="15"/>
      <c r="B47" s="27" t="str">
        <f>B43</f>
        <v>Источник информации №3</v>
      </c>
      <c r="C47" s="72" t="s">
        <v>64</v>
      </c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</row>
    <row r="48" spans="1:14" ht="43.5" customHeight="1" x14ac:dyDescent="0.25">
      <c r="A48" s="53"/>
      <c r="B48" s="53"/>
      <c r="C48" s="53"/>
      <c r="D48" s="53"/>
      <c r="E48" s="53"/>
      <c r="F48" s="53"/>
      <c r="G48" s="53"/>
      <c r="H48" s="53"/>
      <c r="I48" s="53"/>
      <c r="J48" s="3"/>
      <c r="K48" s="3"/>
      <c r="L48" s="3"/>
      <c r="M48" s="3"/>
    </row>
    <row r="49" spans="1:15" ht="43.5" customHeight="1" x14ac:dyDescent="0.25">
      <c r="A49" s="54" t="s">
        <v>0</v>
      </c>
      <c r="B49" s="54" t="s">
        <v>12</v>
      </c>
      <c r="C49" s="57" t="s">
        <v>1</v>
      </c>
      <c r="D49" s="57" t="s">
        <v>2</v>
      </c>
      <c r="E49" s="63" t="s">
        <v>3</v>
      </c>
      <c r="F49" s="64"/>
      <c r="G49" s="64"/>
      <c r="H49" s="30"/>
      <c r="I49" s="60" t="s">
        <v>11</v>
      </c>
      <c r="J49" s="60" t="s">
        <v>17</v>
      </c>
      <c r="K49" s="60" t="s">
        <v>55</v>
      </c>
      <c r="L49" s="60" t="s">
        <v>71</v>
      </c>
      <c r="M49" s="60" t="s">
        <v>4</v>
      </c>
      <c r="N49" s="73" t="s">
        <v>16</v>
      </c>
      <c r="O49" s="2"/>
    </row>
    <row r="50" spans="1:15" ht="43.5" customHeight="1" x14ac:dyDescent="0.25">
      <c r="A50" s="55"/>
      <c r="B50" s="55"/>
      <c r="C50" s="58"/>
      <c r="D50" s="58"/>
      <c r="E50" s="65" t="s">
        <v>10</v>
      </c>
      <c r="F50" s="65" t="s">
        <v>9</v>
      </c>
      <c r="G50" s="65" t="s">
        <v>8</v>
      </c>
      <c r="H50" s="61" t="s">
        <v>13</v>
      </c>
      <c r="I50" s="61"/>
      <c r="J50" s="61"/>
      <c r="K50" s="61"/>
      <c r="L50" s="61"/>
      <c r="M50" s="61"/>
      <c r="N50" s="73"/>
      <c r="O50" s="2"/>
    </row>
    <row r="51" spans="1:15" ht="18.75" customHeight="1" x14ac:dyDescent="0.25">
      <c r="A51" s="56"/>
      <c r="B51" s="56"/>
      <c r="C51" s="59"/>
      <c r="D51" s="59"/>
      <c r="E51" s="65"/>
      <c r="F51" s="65"/>
      <c r="G51" s="65"/>
      <c r="H51" s="62"/>
      <c r="I51" s="62"/>
      <c r="J51" s="62"/>
      <c r="K51" s="62"/>
      <c r="L51" s="62"/>
      <c r="M51" s="62"/>
      <c r="N51" s="73"/>
      <c r="O51" s="2"/>
    </row>
    <row r="52" spans="1:15" ht="28.5" customHeight="1" x14ac:dyDescent="0.25">
      <c r="A52" s="32">
        <v>1</v>
      </c>
      <c r="B52" s="32" t="s">
        <v>28</v>
      </c>
      <c r="C52" s="35" t="s">
        <v>36</v>
      </c>
      <c r="D52" s="32" t="s">
        <v>15</v>
      </c>
      <c r="E52" s="36">
        <v>75.900000000000006</v>
      </c>
      <c r="F52" s="36">
        <v>96</v>
      </c>
      <c r="G52" s="36">
        <v>98</v>
      </c>
      <c r="H52" s="33">
        <v>113.11</v>
      </c>
      <c r="I52" s="18">
        <f t="shared" ref="I52" si="1">(E52+F52+G52)/3</f>
        <v>89.97</v>
      </c>
      <c r="J52" s="25">
        <f>_xlfn.STDEV.S(E52:G52)</f>
        <v>12.22</v>
      </c>
      <c r="K52" s="25">
        <f>J52/I52*100</f>
        <v>13.58</v>
      </c>
      <c r="L52" s="25">
        <f>MIN(E52:G52)</f>
        <v>75.900000000000006</v>
      </c>
      <c r="M52" s="23">
        <v>10</v>
      </c>
      <c r="N52" s="18">
        <f>L52*M52</f>
        <v>759</v>
      </c>
      <c r="O52" s="44"/>
    </row>
    <row r="53" spans="1:15" ht="31.5" customHeight="1" x14ac:dyDescent="0.25">
      <c r="A53" s="4">
        <v>2</v>
      </c>
      <c r="B53" s="19" t="s">
        <v>24</v>
      </c>
      <c r="C53" s="19" t="s">
        <v>29</v>
      </c>
      <c r="D53" s="24" t="s">
        <v>15</v>
      </c>
      <c r="E53" s="22">
        <v>387</v>
      </c>
      <c r="F53" s="18">
        <v>229</v>
      </c>
      <c r="G53" s="18">
        <v>261.8</v>
      </c>
      <c r="H53" s="21">
        <v>417.03</v>
      </c>
      <c r="I53" s="18">
        <f t="shared" ref="I53:I61" si="2">(E53+F53+G53)/3</f>
        <v>292.60000000000002</v>
      </c>
      <c r="J53" s="25">
        <f>_xlfn.STDEV.S(E53:G53)</f>
        <v>83.38</v>
      </c>
      <c r="K53" s="25">
        <f>J53/I53*100</f>
        <v>28.5</v>
      </c>
      <c r="L53" s="25">
        <f t="shared" ref="L53:L61" si="3">MIN(E53:G53)</f>
        <v>229</v>
      </c>
      <c r="M53" s="23">
        <v>9</v>
      </c>
      <c r="N53" s="18">
        <f t="shared" ref="N53:N61" si="4">L53*M53</f>
        <v>2061</v>
      </c>
      <c r="O53" s="44"/>
    </row>
    <row r="54" spans="1:15" ht="33" customHeight="1" x14ac:dyDescent="0.25">
      <c r="A54" s="4">
        <v>3</v>
      </c>
      <c r="B54" s="20" t="s">
        <v>27</v>
      </c>
      <c r="C54" s="20" t="s">
        <v>30</v>
      </c>
      <c r="D54" s="24" t="s">
        <v>15</v>
      </c>
      <c r="E54" s="22">
        <v>30.13</v>
      </c>
      <c r="F54" s="18">
        <v>26.09</v>
      </c>
      <c r="G54" s="18">
        <v>35.5</v>
      </c>
      <c r="H54" s="21">
        <v>66.12</v>
      </c>
      <c r="I54" s="18">
        <f>(E54+F54+G54)/3</f>
        <v>30.57</v>
      </c>
      <c r="J54" s="25">
        <f>_xlfn.STDEV.S(E54:G54)</f>
        <v>4.72</v>
      </c>
      <c r="K54" s="25">
        <f>J54/I54*100</f>
        <v>15.44</v>
      </c>
      <c r="L54" s="25">
        <f t="shared" si="3"/>
        <v>26.09</v>
      </c>
      <c r="M54" s="23">
        <v>200</v>
      </c>
      <c r="N54" s="18">
        <f t="shared" si="4"/>
        <v>5218</v>
      </c>
      <c r="O54" s="44"/>
    </row>
    <row r="55" spans="1:15" ht="42" customHeight="1" x14ac:dyDescent="0.25">
      <c r="A55" s="4">
        <v>4</v>
      </c>
      <c r="B55" s="20" t="s">
        <v>31</v>
      </c>
      <c r="C55" s="20" t="s">
        <v>32</v>
      </c>
      <c r="D55" s="24" t="s">
        <v>15</v>
      </c>
      <c r="E55" s="22">
        <v>80</v>
      </c>
      <c r="F55" s="18">
        <v>80</v>
      </c>
      <c r="G55" s="18">
        <v>54.84</v>
      </c>
      <c r="H55" s="21">
        <v>524.34</v>
      </c>
      <c r="I55" s="18">
        <f t="shared" si="2"/>
        <v>71.61</v>
      </c>
      <c r="J55" s="25">
        <f t="shared" ref="J55:J61" si="5">_xlfn.STDEV.S(E55:G55)</f>
        <v>14.53</v>
      </c>
      <c r="K55" s="25">
        <f t="shared" ref="K55:K61" si="6">J55/I55*100</f>
        <v>20.29</v>
      </c>
      <c r="L55" s="25">
        <f t="shared" si="3"/>
        <v>54.84</v>
      </c>
      <c r="M55" s="23">
        <v>10</v>
      </c>
      <c r="N55" s="18">
        <f t="shared" si="4"/>
        <v>548.4</v>
      </c>
      <c r="O55" s="44"/>
    </row>
    <row r="56" spans="1:15" ht="29.25" customHeight="1" x14ac:dyDescent="0.25">
      <c r="A56" s="4">
        <v>5</v>
      </c>
      <c r="B56" s="20" t="s">
        <v>31</v>
      </c>
      <c r="C56" s="20" t="s">
        <v>33</v>
      </c>
      <c r="D56" s="24" t="s">
        <v>15</v>
      </c>
      <c r="E56" s="22">
        <v>276</v>
      </c>
      <c r="F56" s="22">
        <v>470</v>
      </c>
      <c r="G56" s="22">
        <v>357.98</v>
      </c>
      <c r="H56" s="21">
        <v>524.34</v>
      </c>
      <c r="I56" s="18">
        <f t="shared" si="2"/>
        <v>367.99</v>
      </c>
      <c r="J56" s="25">
        <f t="shared" si="5"/>
        <v>97.39</v>
      </c>
      <c r="K56" s="25">
        <f t="shared" si="6"/>
        <v>26.47</v>
      </c>
      <c r="L56" s="25">
        <f t="shared" si="3"/>
        <v>276</v>
      </c>
      <c r="M56" s="23">
        <v>10</v>
      </c>
      <c r="N56" s="18">
        <f t="shared" si="4"/>
        <v>2760</v>
      </c>
      <c r="O56" s="44"/>
    </row>
    <row r="57" spans="1:15" ht="30" customHeight="1" x14ac:dyDescent="0.25">
      <c r="A57" s="4">
        <v>6</v>
      </c>
      <c r="B57" s="20" t="s">
        <v>34</v>
      </c>
      <c r="C57" s="20" t="s">
        <v>35</v>
      </c>
      <c r="D57" s="24" t="s">
        <v>15</v>
      </c>
      <c r="E57" s="22">
        <v>595</v>
      </c>
      <c r="F57" s="22">
        <v>1030</v>
      </c>
      <c r="G57" s="22">
        <v>800</v>
      </c>
      <c r="H57" s="21">
        <v>756.77</v>
      </c>
      <c r="I57" s="18">
        <f t="shared" si="2"/>
        <v>808.33</v>
      </c>
      <c r="J57" s="25">
        <f t="shared" si="5"/>
        <v>217.62</v>
      </c>
      <c r="K57" s="25">
        <f t="shared" si="6"/>
        <v>26.92</v>
      </c>
      <c r="L57" s="25">
        <f t="shared" si="3"/>
        <v>595</v>
      </c>
      <c r="M57" s="23">
        <v>10</v>
      </c>
      <c r="N57" s="18">
        <f t="shared" si="4"/>
        <v>5950</v>
      </c>
      <c r="O57" s="44"/>
    </row>
    <row r="58" spans="1:15" ht="30" customHeight="1" x14ac:dyDescent="0.25">
      <c r="A58" s="4">
        <v>7</v>
      </c>
      <c r="B58" s="20" t="s">
        <v>67</v>
      </c>
      <c r="C58" s="20" t="s">
        <v>56</v>
      </c>
      <c r="D58" s="24" t="s">
        <v>15</v>
      </c>
      <c r="E58" s="22">
        <v>279</v>
      </c>
      <c r="F58" s="22">
        <v>254</v>
      </c>
      <c r="G58" s="22">
        <v>320</v>
      </c>
      <c r="H58" s="21">
        <v>397.81</v>
      </c>
      <c r="I58" s="18">
        <f t="shared" si="2"/>
        <v>284.33</v>
      </c>
      <c r="J58" s="25">
        <f t="shared" si="5"/>
        <v>33.32</v>
      </c>
      <c r="K58" s="25">
        <f t="shared" si="6"/>
        <v>11.72</v>
      </c>
      <c r="L58" s="25">
        <f t="shared" si="3"/>
        <v>254</v>
      </c>
      <c r="M58" s="23">
        <v>10</v>
      </c>
      <c r="N58" s="18">
        <f t="shared" si="4"/>
        <v>2540</v>
      </c>
      <c r="O58" s="44"/>
    </row>
    <row r="59" spans="1:15" ht="30" customHeight="1" x14ac:dyDescent="0.25">
      <c r="A59" s="4">
        <v>8</v>
      </c>
      <c r="B59" s="20" t="s">
        <v>38</v>
      </c>
      <c r="C59" s="20" t="s">
        <v>75</v>
      </c>
      <c r="D59" s="24" t="s">
        <v>15</v>
      </c>
      <c r="E59" s="22">
        <v>2209</v>
      </c>
      <c r="F59" s="22">
        <v>1730</v>
      </c>
      <c r="G59" s="22">
        <v>2089</v>
      </c>
      <c r="H59" s="21">
        <v>2804.4</v>
      </c>
      <c r="I59" s="18">
        <f t="shared" si="2"/>
        <v>2009.33</v>
      </c>
      <c r="J59" s="25">
        <f t="shared" si="5"/>
        <v>249.24</v>
      </c>
      <c r="K59" s="25">
        <f t="shared" si="6"/>
        <v>12.4</v>
      </c>
      <c r="L59" s="25">
        <f t="shared" si="3"/>
        <v>1730</v>
      </c>
      <c r="M59" s="23">
        <v>2</v>
      </c>
      <c r="N59" s="18">
        <f t="shared" si="4"/>
        <v>3460</v>
      </c>
      <c r="O59" s="44"/>
    </row>
    <row r="60" spans="1:15" s="43" customFormat="1" ht="30" customHeight="1" x14ac:dyDescent="0.25">
      <c r="A60" s="37">
        <v>9</v>
      </c>
      <c r="B60" s="38" t="s">
        <v>37</v>
      </c>
      <c r="C60" s="38" t="s">
        <v>76</v>
      </c>
      <c r="D60" s="39" t="s">
        <v>15</v>
      </c>
      <c r="E60" s="40">
        <v>4048</v>
      </c>
      <c r="F60" s="40">
        <v>2655.96</v>
      </c>
      <c r="G60" s="40">
        <v>3450</v>
      </c>
      <c r="H60" s="21">
        <f>724.59*2</f>
        <v>1449.18</v>
      </c>
      <c r="I60" s="21">
        <f t="shared" si="2"/>
        <v>3384.65</v>
      </c>
      <c r="J60" s="41">
        <f t="shared" si="5"/>
        <v>698.32</v>
      </c>
      <c r="K60" s="41">
        <f t="shared" si="6"/>
        <v>20.63</v>
      </c>
      <c r="L60" s="25">
        <f t="shared" si="3"/>
        <v>2655.96</v>
      </c>
      <c r="M60" s="42">
        <v>2</v>
      </c>
      <c r="N60" s="18">
        <f t="shared" si="4"/>
        <v>5311.92</v>
      </c>
      <c r="O60" s="44"/>
    </row>
    <row r="61" spans="1:15" ht="30" customHeight="1" x14ac:dyDescent="0.25">
      <c r="A61" s="4">
        <v>10</v>
      </c>
      <c r="B61" s="20" t="s">
        <v>66</v>
      </c>
      <c r="C61" s="20" t="s">
        <v>39</v>
      </c>
      <c r="D61" s="24" t="s">
        <v>15</v>
      </c>
      <c r="E61" s="22">
        <v>69</v>
      </c>
      <c r="F61" s="22">
        <v>45.9</v>
      </c>
      <c r="G61" s="22">
        <v>48.2</v>
      </c>
      <c r="H61" s="21">
        <v>56.66</v>
      </c>
      <c r="I61" s="18">
        <f t="shared" si="2"/>
        <v>54.37</v>
      </c>
      <c r="J61" s="25">
        <f t="shared" si="5"/>
        <v>12.72</v>
      </c>
      <c r="K61" s="25">
        <f t="shared" si="6"/>
        <v>23.4</v>
      </c>
      <c r="L61" s="25">
        <f t="shared" si="3"/>
        <v>45.9</v>
      </c>
      <c r="M61" s="23">
        <v>50</v>
      </c>
      <c r="N61" s="18">
        <f t="shared" si="4"/>
        <v>2295</v>
      </c>
      <c r="O61" s="44"/>
    </row>
    <row r="62" spans="1:15" x14ac:dyDescent="0.25">
      <c r="A62" s="6"/>
      <c r="C62" s="7"/>
      <c r="D62" s="8"/>
      <c r="E62" s="9"/>
      <c r="F62" s="10"/>
      <c r="G62" s="10"/>
      <c r="H62" s="10"/>
      <c r="I62" s="8"/>
      <c r="J62" s="10"/>
      <c r="K62" s="10"/>
      <c r="L62" s="10"/>
      <c r="M62" s="5"/>
      <c r="N62" s="13">
        <f>SUM(N52:N61)</f>
        <v>30903.32</v>
      </c>
      <c r="O62" s="13"/>
    </row>
    <row r="63" spans="1:15" x14ac:dyDescent="0.25">
      <c r="A63" s="66" t="s">
        <v>22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</row>
    <row r="64" spans="1:15" x14ac:dyDescent="0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</row>
    <row r="65" spans="1:13" x14ac:dyDescent="0.25">
      <c r="A65" s="29"/>
      <c r="B65" s="29"/>
      <c r="C65" s="29"/>
      <c r="D65" s="29"/>
      <c r="E65" s="29"/>
      <c r="F65" s="29"/>
      <c r="G65" s="29"/>
      <c r="H65" s="29"/>
      <c r="I65" s="29"/>
    </row>
    <row r="66" spans="1:13" x14ac:dyDescent="0.25">
      <c r="A66" s="52" t="s">
        <v>18</v>
      </c>
      <c r="B66" s="52"/>
      <c r="C66" s="52"/>
      <c r="D66" s="52"/>
      <c r="E66" s="52"/>
      <c r="F66" s="52"/>
      <c r="G66" s="52"/>
      <c r="H66" s="52"/>
      <c r="I66" s="52"/>
    </row>
    <row r="67" spans="1:13" x14ac:dyDescent="0.25">
      <c r="M67" s="17"/>
    </row>
  </sheetData>
  <mergeCells count="65">
    <mergeCell ref="A32:N32"/>
    <mergeCell ref="C46:N46"/>
    <mergeCell ref="C41:N41"/>
    <mergeCell ref="A7:N7"/>
    <mergeCell ref="C13:N13"/>
    <mergeCell ref="C14:N14"/>
    <mergeCell ref="C15:N15"/>
    <mergeCell ref="A16:N16"/>
    <mergeCell ref="A20:N20"/>
    <mergeCell ref="C17:N17"/>
    <mergeCell ref="C18:N18"/>
    <mergeCell ref="C19:N19"/>
    <mergeCell ref="C42:N42"/>
    <mergeCell ref="A36:C36"/>
    <mergeCell ref="A40:C40"/>
    <mergeCell ref="C33:N33"/>
    <mergeCell ref="C47:N47"/>
    <mergeCell ref="M49:M51"/>
    <mergeCell ref="N49:N51"/>
    <mergeCell ref="C45:N45"/>
    <mergeCell ref="L49:L51"/>
    <mergeCell ref="J49:J51"/>
    <mergeCell ref="C35:N35"/>
    <mergeCell ref="C34:N34"/>
    <mergeCell ref="C37:N37"/>
    <mergeCell ref="C38:N38"/>
    <mergeCell ref="C39:N39"/>
    <mergeCell ref="A1:N1"/>
    <mergeCell ref="A12:N12"/>
    <mergeCell ref="A2:N2"/>
    <mergeCell ref="A3:N3"/>
    <mergeCell ref="A4:N4"/>
    <mergeCell ref="A5:N5"/>
    <mergeCell ref="A6:N6"/>
    <mergeCell ref="A8:N8"/>
    <mergeCell ref="A66:I66"/>
    <mergeCell ref="A48:I48"/>
    <mergeCell ref="A49:A51"/>
    <mergeCell ref="C49:C51"/>
    <mergeCell ref="D49:D51"/>
    <mergeCell ref="I49:I51"/>
    <mergeCell ref="E49:G49"/>
    <mergeCell ref="E50:E51"/>
    <mergeCell ref="F50:F51"/>
    <mergeCell ref="G50:G51"/>
    <mergeCell ref="B49:B51"/>
    <mergeCell ref="H50:H51"/>
    <mergeCell ref="A63:N64"/>
    <mergeCell ref="K49:K51"/>
    <mergeCell ref="A44:N44"/>
    <mergeCell ref="C9:N9"/>
    <mergeCell ref="C10:N10"/>
    <mergeCell ref="C11:N11"/>
    <mergeCell ref="A24:N24"/>
    <mergeCell ref="C25:N25"/>
    <mergeCell ref="C21:N21"/>
    <mergeCell ref="C22:N22"/>
    <mergeCell ref="C23:N23"/>
    <mergeCell ref="A28:N28"/>
    <mergeCell ref="C29:N29"/>
    <mergeCell ref="C30:N30"/>
    <mergeCell ref="C26:N26"/>
    <mergeCell ref="C27:N27"/>
    <mergeCell ref="C43:N43"/>
    <mergeCell ref="C31:N31"/>
  </mergeCells>
  <hyperlinks>
    <hyperlink ref="C17" r:id="rId1"/>
    <hyperlink ref="C18" r:id="rId2"/>
    <hyperlink ref="C23" r:id="rId3"/>
    <hyperlink ref="C22" r:id="rId4"/>
    <hyperlink ref="C9" r:id="rId5"/>
    <hyperlink ref="C10" r:id="rId6" location="characteristics"/>
    <hyperlink ref="C11" r:id="rId7"/>
    <hyperlink ref="C27" r:id="rId8"/>
    <hyperlink ref="C25" r:id="rId9"/>
    <hyperlink ref="C21" r:id="rId10"/>
    <hyperlink ref="C31" r:id="rId11"/>
    <hyperlink ref="C29" r:id="rId12"/>
    <hyperlink ref="C34" r:id="rId13"/>
    <hyperlink ref="C35" r:id="rId14"/>
    <hyperlink ref="C33" r:id="rId15"/>
    <hyperlink ref="C42" r:id="rId16"/>
    <hyperlink ref="C43" r:id="rId17"/>
    <hyperlink ref="C41" r:id="rId18"/>
    <hyperlink ref="C38" r:id="rId19"/>
    <hyperlink ref="C39" r:id="rId20"/>
    <hyperlink ref="C45" r:id="rId21"/>
    <hyperlink ref="C46" r:id="rId22"/>
    <hyperlink ref="C47" r:id="rId23"/>
    <hyperlink ref="C19" display="https://www.komus.ru/katalog/tovary-dlya-ucheby-i-tvorchestva/tetradi-dnevniki-bloknoty/tetradi/tetradi-obshhie/tetrad-obshhaya-attache-alpha-a5-48-listov-v-kletku-na-skrepke-kholodnye-tona-uf-sploshnoj-glyantsevyj-lak-/p/969505/?from=block-123-0_9&amp;qid=57"/>
    <hyperlink ref="C14" r:id="rId24"/>
    <hyperlink ref="C15" r:id="rId25"/>
    <hyperlink ref="C13" r:id="rId26" location="characteristics"/>
  </hyperlinks>
  <pageMargins left="0.23622047244094491" right="0.23622047244094491" top="0.35433070866141736" bottom="0.35433070866141736" header="0.31496062992125984" footer="0.31496062992125984"/>
  <pageSetup paperSize="9" scale="61" fitToHeight="0" orientation="landscape" r:id="rId27"/>
  <drawing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ИХО-ПК</dc:creator>
  <cp:lastModifiedBy>ИХО-ПК</cp:lastModifiedBy>
  <cp:lastPrinted>2026-06-10T13:28:17Z</cp:lastPrinted>
  <dcterms:created xsi:type="dcterms:W3CDTF">2024-02-21T08:56:31Z</dcterms:created>
  <dcterms:modified xsi:type="dcterms:W3CDTF">2026-06-16T11:12:45Z</dcterms:modified>
</cp:coreProperties>
</file>