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tovaAD\Documents\Титова\44 ФЗ\2. п. 4\ЭМ выполнение работ по замене светопрозрачной конструкции\"/>
    </mc:Choice>
  </mc:AlternateContent>
  <xr:revisionPtr revIDLastSave="0" documentId="13_ncr:1_{CB996E01-84C4-4F95-92E2-D64C328F22D6}" xr6:coauthVersionLast="36" xr6:coauthVersionMax="36" xr10:uidLastSave="{00000000-0000-0000-0000-000000000000}"/>
  <bookViews>
    <workbookView showSheetTabs="0" xWindow="0" yWindow="0" windowWidth="28800" windowHeight="12225" xr2:uid="{00000000-000D-0000-FFFF-FFFF00000000}"/>
  </bookViews>
  <sheets>
    <sheet name="Обосн.НМЦК от 100т.р.(к сл.зап)" sheetId="4" r:id="rId1"/>
  </sheets>
  <definedNames>
    <definedName name="_Hlk127884942" localSheetId="0">'Обосн.НМЦК от 100т.р.(к сл.зап)'!#REF!</definedName>
    <definedName name="_Hlk80264387" localSheetId="0">'Обосн.НМЦК от 100т.р.(к сл.зап)'!#REF!</definedName>
    <definedName name="_Hlk80264964" localSheetId="0">'Обосн.НМЦК от 100т.р.(к сл.зап)'!#REF!</definedName>
    <definedName name="_Hlk80265529" localSheetId="0">'Обосн.НМЦК от 100т.р.(к сл.зап)'!$B$22</definedName>
    <definedName name="_Hlk80265764" localSheetId="0">'Обосн.НМЦК от 100т.р.(к сл.зап)'!$B$26</definedName>
    <definedName name="_Hlk80265796" localSheetId="0">'Обосн.НМЦК от 100т.р.(к сл.зап)'!$B$31</definedName>
    <definedName name="_Hlk80267400" localSheetId="0">'Обосн.НМЦК от 100т.р.(к сл.зап)'!$B$42</definedName>
    <definedName name="_Hlk95821470" localSheetId="0">'Обосн.НМЦК от 100т.р.(к сл.зап)'!#REF!</definedName>
    <definedName name="_Hlk95821518" localSheetId="0">'Обосн.НМЦК от 100т.р.(к сл.зап)'!#REF!</definedName>
    <definedName name="_Hlk95920884" localSheetId="0">'Обосн.НМЦК от 100т.р.(к сл.зап)'!#REF!</definedName>
    <definedName name="_Hlk95920896" localSheetId="0">'Обосн.НМЦК от 100т.р.(к сл.зап)'!#REF!</definedName>
    <definedName name="_xlnm.Print_Area" localSheetId="0">'Обосн.НМЦК от 100т.р.(к сл.зап)'!$A$1:$O$26</definedName>
  </definedNames>
  <calcPr calcId="191029"/>
</workbook>
</file>

<file path=xl/calcChain.xml><?xml version="1.0" encoding="utf-8"?>
<calcChain xmlns="http://schemas.openxmlformats.org/spreadsheetml/2006/main">
  <c r="L18" i="4" l="1"/>
  <c r="M18" i="4" s="1"/>
  <c r="L15" i="4"/>
  <c r="K18" i="4"/>
  <c r="K15" i="4"/>
  <c r="I18" i="4"/>
  <c r="J18" i="4" s="1"/>
  <c r="I15" i="4"/>
  <c r="J15" i="4" s="1"/>
  <c r="M15" i="4" l="1"/>
  <c r="L16" i="4"/>
  <c r="K16" i="4"/>
  <c r="I16" i="4"/>
  <c r="J16" i="4" s="1"/>
  <c r="J19" i="4" s="1"/>
  <c r="M16" i="4" l="1"/>
</calcChain>
</file>

<file path=xl/sharedStrings.xml><?xml version="1.0" encoding="utf-8"?>
<sst xmlns="http://schemas.openxmlformats.org/spreadsheetml/2006/main" count="44" uniqueCount="42">
  <si>
    <t>с осуществлением сбора и анализа общедоступной ценовой информации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</si>
  <si>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
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</si>
  <si>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</si>
  <si>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</si>
  <si>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</si>
  <si>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</si>
  <si>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</si>
  <si>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</si>
  <si>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</si>
  <si>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t xml:space="preserve">Начальная (максимальная) цена контракта (договора) </t>
  </si>
  <si>
    <t xml:space="preserve"> СОСТАВИЛ </t>
  </si>
  <si>
    <t xml:space="preserve"> ПРОВЕРИЛ</t>
  </si>
  <si>
    <t>КОСГУ 
(заполняется 
бухгалтерией)</t>
  </si>
  <si>
    <t xml:space="preserve">v - кол-во (объем) закупаемого товара (работы, услуги) </t>
  </si>
  <si>
    <t>Ед. изм. товара (работы, услуги) по ОКЕИ</t>
  </si>
  <si>
    <t>КТРУ/ОКПД2/ ККН</t>
  </si>
  <si>
    <t>шт.</t>
  </si>
  <si>
    <t xml:space="preserve">Демонтаж разрушенной светопрозрачной конструкции </t>
  </si>
  <si>
    <t xml:space="preserve">Монтаж новой светопрозрачной конструкции  </t>
  </si>
  <si>
    <t xml:space="preserve">Светопрозрачная конструкция </t>
  </si>
  <si>
    <t>усл.ед.</t>
  </si>
  <si>
    <t>Работы:</t>
  </si>
  <si>
    <t>Расходные материалы:</t>
  </si>
  <si>
    <t>ИЦИ №1 Запрос №693/26-0-0 от 02.04.2026 КП  вх.№1250/26-0-0 от 03.04.2026</t>
  </si>
  <si>
    <t>ИЦИ №2 Запрос №693/26-0-0 от 02.04.2026 КП  вх.№1251/26-0-0 от 03.04.2026</t>
  </si>
  <si>
    <t>ИЦИ №3 Запрос №693/26-0-0 от 02.04.2026 КП  вх.№1252/26-0-0 от 03.04.2026</t>
  </si>
  <si>
    <t xml:space="preserve">43.32.10.110/43.32.10.000-00000002 </t>
  </si>
  <si>
    <t>23.12.13.310</t>
  </si>
  <si>
    <t>Приложение № 2
 к служебной записке</t>
  </si>
  <si>
    <t xml:space="preserve">в соответствии с описанием объекта закупки на выполнение работ по замене светопрозрачной конструкции </t>
  </si>
  <si>
    <t>Инженер 1 категории сектора содержания зданий, сооружений и механических системотдела эксплуатации инженерных систем и зданий</t>
  </si>
  <si>
    <t>Начальник сектора содержания зданий, сооружений и механических систем отдела эксплуатации инженерных систем и зданий</t>
  </si>
  <si>
    <t>Марсал Г.Р.</t>
  </si>
  <si>
    <t>Иванченко И.С.</t>
  </si>
  <si>
    <t>Цена договора (контракта), заключаемого с единственным поставщиком</t>
  </si>
  <si>
    <t>Определена и обоснована методом сопоставимых рыночных цен (анализа рынка)</t>
  </si>
  <si>
    <t>&lt;ц - цены единицы прод-ции, руб., в соответствии с КП на минимальную сумму</t>
  </si>
  <si>
    <t>Наименьшая цена договора (контракта), заключаемого с единственным поставщиком, в соответствии с ценой наименьшего КП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</si>
  <si>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</si>
  <si>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Цена договора (контракта), заключаемого с единственным Поставщиком (подрядчиком, исполнителем)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(контракта), заключаемого с единственным Поставщиком (подрядчиком, исполнителем) рассчитана методом сопоставимых рыночных цен (анализа рынка).
Цена договора (контракта), заключаемого с единственным Поставщиком (подрядчиком, исполнителем) рассчитана Заказчиком по формуле, определенной п. 3.21 Методических рекомендаций.
</t>
  </si>
  <si>
    <t>Цена договора (контракта), заключаемого с единственным Поставщиком (подрядчиком, исполнителем) составляет 200 105 (двести тысяч сто пять) рублей 00 копеек,</t>
  </si>
  <si>
    <t>в том числе НДС 22 %    -    36 084 (тридцать шесть тысяч восемьдесят четыре) рубля 51 копейка.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</si>
</sst>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71">
    <xf numFmtId="0" fontId="0" fillId="0" borderId="0" xfId="0"/>
    <xf numFmtId="0" fontId="7" fillId="0" borderId="0" xfId="6" applyFont="1"/>
    <xf numFmtId="0" fontId="7" fillId="2" borderId="0" xfId="6" applyFont="1" applyFill="1"/>
    <xf numFmtId="0" fontId="7" fillId="0" borderId="0" xfId="6" applyFont="1" applyFill="1" applyAlignment="1">
      <alignment horizontal="center" vertical="center" wrapText="1"/>
    </xf>
    <xf numFmtId="0" fontId="6" fillId="0" borderId="0" xfId="6" applyFont="1" applyFill="1" applyAlignment="1">
      <alignment horizontal="left" vertical="top" wrapText="1"/>
    </xf>
    <xf numFmtId="0" fontId="12" fillId="0" borderId="0" xfId="6" applyFont="1" applyFill="1" applyBorder="1" applyAlignment="1">
      <alignment vertical="center" wrapText="1"/>
    </xf>
    <xf numFmtId="0" fontId="7" fillId="0" borderId="0" xfId="6" applyFont="1" applyFill="1"/>
    <xf numFmtId="0" fontId="7" fillId="2" borderId="0" xfId="6" applyFont="1" applyFill="1" applyAlignment="1">
      <alignment horizontal="left"/>
    </xf>
    <xf numFmtId="0" fontId="8" fillId="0" borderId="0" xfId="6" applyFont="1" applyFill="1" applyAlignment="1">
      <alignment horizontal="center" vertical="center" wrapText="1"/>
    </xf>
    <xf numFmtId="0" fontId="6" fillId="0" borderId="0" xfId="6" applyFont="1" applyFill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7" fillId="2" borderId="0" xfId="6" applyFont="1" applyFill="1" applyAlignment="1">
      <alignment horizontal="left" wrapText="1"/>
    </xf>
    <xf numFmtId="0" fontId="7" fillId="0" borderId="0" xfId="6" applyFont="1" applyAlignment="1">
      <alignment wrapText="1"/>
    </xf>
    <xf numFmtId="0" fontId="6" fillId="2" borderId="0" xfId="6" applyFont="1" applyFill="1" applyAlignment="1">
      <alignment horizontal="center"/>
    </xf>
    <xf numFmtId="0" fontId="6" fillId="2" borderId="0" xfId="6" applyFont="1" applyFill="1" applyAlignment="1">
      <alignment horizontal="center" vertical="top"/>
    </xf>
    <xf numFmtId="0" fontId="6" fillId="2" borderId="0" xfId="6" applyFont="1" applyFill="1" applyAlignment="1">
      <alignment horizontal="center"/>
    </xf>
    <xf numFmtId="0" fontId="9" fillId="2" borderId="0" xfId="6" applyFont="1" applyFill="1" applyAlignment="1">
      <alignment horizontal="center" vertical="center" wrapText="1"/>
    </xf>
    <xf numFmtId="0" fontId="6" fillId="2" borderId="0" xfId="6" applyFont="1" applyFill="1" applyAlignment="1">
      <alignment horizontal="center" vertical="center"/>
    </xf>
    <xf numFmtId="0" fontId="13" fillId="2" borderId="1" xfId="6" applyFont="1" applyFill="1" applyBorder="1" applyAlignment="1">
      <alignment horizontal="center" vertical="top" wrapText="1"/>
    </xf>
    <xf numFmtId="0" fontId="7" fillId="0" borderId="0" xfId="6" applyFont="1" applyFill="1" applyBorder="1"/>
    <xf numFmtId="0" fontId="7" fillId="0" borderId="0" xfId="6" applyFont="1" applyFill="1" applyBorder="1" applyAlignment="1">
      <alignment horizontal="center" vertical="center" wrapText="1"/>
    </xf>
    <xf numFmtId="0" fontId="7" fillId="2" borderId="0" xfId="6" applyFont="1" applyFill="1" applyBorder="1"/>
    <xf numFmtId="0" fontId="7" fillId="0" borderId="0" xfId="6" applyFont="1" applyBorder="1"/>
    <xf numFmtId="0" fontId="7" fillId="0" borderId="0" xfId="6" applyFont="1" applyBorder="1" applyAlignment="1">
      <alignment horizontal="center" vertical="center" wrapText="1"/>
    </xf>
    <xf numFmtId="0" fontId="14" fillId="2" borderId="1" xfId="6" applyFont="1" applyFill="1" applyBorder="1" applyAlignment="1">
      <alignment horizontal="center" vertical="center" wrapText="1"/>
    </xf>
    <xf numFmtId="0" fontId="14" fillId="0" borderId="1" xfId="6" applyFont="1" applyFill="1" applyBorder="1" applyAlignment="1">
      <alignment horizontal="center" vertical="top" wrapText="1"/>
    </xf>
    <xf numFmtId="0" fontId="14" fillId="0" borderId="1" xfId="6" applyFont="1" applyFill="1" applyBorder="1" applyAlignment="1">
      <alignment horizontal="center" vertical="center" wrapText="1"/>
    </xf>
    <xf numFmtId="0" fontId="13" fillId="0" borderId="1" xfId="6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vertical="center" wrapText="1"/>
    </xf>
    <xf numFmtId="4" fontId="14" fillId="2" borderId="1" xfId="6" applyNumberFormat="1" applyFont="1" applyFill="1" applyBorder="1" applyAlignment="1">
      <alignment horizontal="center" vertical="center" wrapText="1"/>
    </xf>
    <xf numFmtId="10" fontId="14" fillId="2" borderId="1" xfId="6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14" fillId="0" borderId="0" xfId="6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wrapText="1"/>
    </xf>
    <xf numFmtId="4" fontId="13" fillId="0" borderId="1" xfId="6" applyNumberFormat="1" applyFont="1" applyFill="1" applyBorder="1" applyAlignment="1">
      <alignment horizontal="right" vertical="center" wrapText="1"/>
    </xf>
    <xf numFmtId="0" fontId="14" fillId="0" borderId="1" xfId="6" applyFont="1" applyFill="1" applyBorder="1" applyAlignment="1">
      <alignment horizontal="right" vertical="center" wrapText="1"/>
    </xf>
    <xf numFmtId="0" fontId="14" fillId="2" borderId="1" xfId="6" applyFont="1" applyFill="1" applyBorder="1"/>
    <xf numFmtId="0" fontId="7" fillId="0" borderId="0" xfId="6" applyFont="1" applyAlignment="1">
      <alignment horizontal="center" wrapText="1"/>
    </xf>
    <xf numFmtId="0" fontId="7" fillId="0" borderId="0" xfId="6" applyFont="1" applyAlignment="1">
      <alignment horizontal="center"/>
    </xf>
    <xf numFmtId="0" fontId="14" fillId="0" borderId="1" xfId="6" applyFont="1" applyFill="1" applyBorder="1" applyAlignment="1">
      <alignment horizontal="center" vertical="center" wrapText="1"/>
    </xf>
    <xf numFmtId="0" fontId="14" fillId="2" borderId="1" xfId="6" applyFont="1" applyFill="1" applyBorder="1" applyAlignment="1">
      <alignment horizontal="center" vertical="center" wrapText="1"/>
    </xf>
    <xf numFmtId="0" fontId="14" fillId="2" borderId="1" xfId="6" applyFont="1" applyFill="1" applyBorder="1" applyAlignment="1">
      <alignment horizontal="center" vertical="center"/>
    </xf>
    <xf numFmtId="0" fontId="8" fillId="0" borderId="0" xfId="6" applyFont="1" applyFill="1" applyAlignment="1">
      <alignment horizontal="center" vertical="center" wrapText="1"/>
    </xf>
    <xf numFmtId="0" fontId="15" fillId="0" borderId="0" xfId="6" applyFont="1" applyFill="1" applyAlignment="1">
      <alignment horizontal="center" vertical="center" wrapText="1"/>
    </xf>
    <xf numFmtId="0" fontId="6" fillId="0" borderId="0" xfId="6" applyFont="1" applyFill="1" applyAlignment="1">
      <alignment horizontal="center" vertical="center" wrapText="1"/>
    </xf>
    <xf numFmtId="0" fontId="6" fillId="0" borderId="0" xfId="6" applyFont="1" applyFill="1" applyAlignment="1">
      <alignment horizontal="center" vertical="top" wrapText="1"/>
    </xf>
    <xf numFmtId="0" fontId="11" fillId="0" borderId="0" xfId="6" applyFont="1" applyFill="1" applyAlignment="1">
      <alignment horizontal="left" vertical="top" wrapText="1"/>
    </xf>
    <xf numFmtId="0" fontId="7" fillId="0" borderId="0" xfId="6" applyFont="1" applyFill="1" applyAlignment="1">
      <alignment horizontal="left" vertical="top" wrapText="1"/>
    </xf>
    <xf numFmtId="0" fontId="12" fillId="0" borderId="0" xfId="6" applyFont="1" applyFill="1" applyBorder="1" applyAlignment="1">
      <alignment vertical="center" wrapText="1"/>
    </xf>
    <xf numFmtId="0" fontId="8" fillId="2" borderId="0" xfId="6" applyFont="1" applyFill="1" applyAlignment="1">
      <alignment horizontal="center" vertical="center" wrapText="1"/>
    </xf>
    <xf numFmtId="0" fontId="14" fillId="0" borderId="1" xfId="6" applyFont="1" applyFill="1" applyBorder="1" applyAlignment="1">
      <alignment vertical="center" wrapText="1"/>
    </xf>
    <xf numFmtId="0" fontId="6" fillId="2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center" wrapText="1"/>
    </xf>
    <xf numFmtId="0" fontId="7" fillId="2" borderId="7" xfId="6" applyFont="1" applyFill="1" applyBorder="1" applyAlignment="1">
      <alignment horizontal="center"/>
    </xf>
    <xf numFmtId="0" fontId="6" fillId="2" borderId="0" xfId="6" applyFont="1" applyFill="1" applyAlignment="1">
      <alignment horizontal="left" vertical="center"/>
    </xf>
    <xf numFmtId="0" fontId="14" fillId="0" borderId="4" xfId="6" applyFont="1" applyFill="1" applyBorder="1" applyAlignment="1">
      <alignment horizontal="right" vertical="center" wrapText="1"/>
    </xf>
    <xf numFmtId="0" fontId="14" fillId="0" borderId="5" xfId="6" applyFont="1" applyFill="1" applyBorder="1" applyAlignment="1">
      <alignment horizontal="right" vertical="center" wrapText="1"/>
    </xf>
    <xf numFmtId="0" fontId="14" fillId="0" borderId="6" xfId="6" applyFont="1" applyFill="1" applyBorder="1" applyAlignment="1">
      <alignment horizontal="right" vertical="center" wrapText="1"/>
    </xf>
    <xf numFmtId="0" fontId="11" fillId="2" borderId="0" xfId="6" applyFont="1" applyFill="1" applyAlignment="1">
      <alignment horizontal="left" wrapText="1"/>
    </xf>
    <xf numFmtId="0" fontId="14" fillId="0" borderId="2" xfId="6" applyFont="1" applyFill="1" applyBorder="1" applyAlignment="1">
      <alignment horizontal="center" vertical="center" wrapText="1"/>
    </xf>
    <xf numFmtId="0" fontId="14" fillId="0" borderId="3" xfId="6" applyFont="1" applyFill="1" applyBorder="1" applyAlignment="1">
      <alignment horizontal="center" vertical="center" wrapText="1"/>
    </xf>
    <xf numFmtId="0" fontId="14" fillId="0" borderId="4" xfId="6" applyFont="1" applyFill="1" applyBorder="1" applyAlignment="1">
      <alignment horizontal="center" vertical="center" wrapText="1"/>
    </xf>
    <xf numFmtId="0" fontId="14" fillId="0" borderId="5" xfId="6" applyFont="1" applyFill="1" applyBorder="1" applyAlignment="1">
      <alignment horizontal="center" vertical="center" wrapText="1"/>
    </xf>
    <xf numFmtId="0" fontId="14" fillId="0" borderId="6" xfId="6" applyFont="1" applyFill="1" applyBorder="1" applyAlignment="1">
      <alignment horizontal="center" vertical="center" wrapText="1"/>
    </xf>
    <xf numFmtId="0" fontId="11" fillId="0" borderId="0" xfId="6" applyFont="1" applyFill="1" applyAlignment="1">
      <alignment horizontal="center" vertical="center" wrapText="1"/>
    </xf>
    <xf numFmtId="0" fontId="11" fillId="2" borderId="0" xfId="6" applyFont="1" applyFill="1"/>
    <xf numFmtId="0" fontId="11" fillId="2" borderId="0" xfId="6" applyFont="1" applyFill="1" applyAlignment="1">
      <alignment horizontal="left"/>
    </xf>
    <xf numFmtId="0" fontId="11" fillId="0" borderId="0" xfId="6" applyFont="1" applyFill="1" applyBorder="1"/>
    <xf numFmtId="0" fontId="11" fillId="0" borderId="0" xfId="6" applyFont="1" applyFill="1" applyBorder="1" applyAlignment="1">
      <alignment horizontal="center" vertical="center" wrapText="1"/>
    </xf>
    <xf numFmtId="0" fontId="11" fillId="2" borderId="0" xfId="6" applyFont="1" applyFill="1" applyBorder="1"/>
  </cellXfs>
  <cellStyles count="9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  <cellStyle name="Финансовый 4 2" xfId="8" xr:uid="{00000000-0005-0000-0000-000008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11</xdr:row>
      <xdr:rowOff>628650</xdr:rowOff>
    </xdr:from>
    <xdr:to>
      <xdr:col>11</xdr:col>
      <xdr:colOff>895350</xdr:colOff>
      <xdr:row>11</xdr:row>
      <xdr:rowOff>1057275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01100" y="5010150"/>
          <a:ext cx="8572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104775</xdr:colOff>
      <xdr:row>11</xdr:row>
      <xdr:rowOff>952500</xdr:rowOff>
    </xdr:from>
    <xdr:to>
      <xdr:col>12</xdr:col>
      <xdr:colOff>762000</xdr:colOff>
      <xdr:row>11</xdr:row>
      <xdr:rowOff>1295400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8375" y="533400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7938</xdr:colOff>
      <xdr:row>6</xdr:row>
      <xdr:rowOff>993775</xdr:rowOff>
    </xdr:from>
    <xdr:to>
      <xdr:col>7</xdr:col>
      <xdr:colOff>1588</xdr:colOff>
      <xdr:row>7</xdr:row>
      <xdr:rowOff>417968</xdr:rowOff>
    </xdr:to>
    <xdr:pic>
      <xdr:nvPicPr>
        <xdr:cNvPr id="7" name="Рисунок 8" descr="http://base.garant.ru/files/base/70473958/792901098.pn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61001" y="2224088"/>
          <a:ext cx="1311275" cy="62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6"/>
  <sheetViews>
    <sheetView tabSelected="1" view="pageBreakPreview" topLeftCell="A5" zoomScaleNormal="100" zoomScaleSheetLayoutView="100" workbookViewId="0">
      <selection activeCell="I18" sqref="A11:O21"/>
    </sheetView>
  </sheetViews>
  <sheetFormatPr defaultColWidth="7.5703125" defaultRowHeight="15" x14ac:dyDescent="0.25"/>
  <cols>
    <col min="1" max="1" width="5" style="1" customWidth="1"/>
    <col min="2" max="2" width="26.5703125" style="12" customWidth="1"/>
    <col min="3" max="3" width="16.7109375" style="1" customWidth="1"/>
    <col min="4" max="4" width="17.28515625" style="1" customWidth="1"/>
    <col min="5" max="5" width="16.28515625" style="1" customWidth="1"/>
    <col min="6" max="6" width="10" style="1" customWidth="1"/>
    <col min="7" max="7" width="9.7109375" style="1" customWidth="1"/>
    <col min="8" max="8" width="11.5703125" style="1" customWidth="1"/>
    <col min="9" max="9" width="13" style="1" customWidth="1"/>
    <col min="10" max="10" width="15.5703125" style="1" customWidth="1"/>
    <col min="11" max="11" width="16.140625" style="1" customWidth="1"/>
    <col min="12" max="12" width="15.5703125" style="1" customWidth="1"/>
    <col min="13" max="13" width="16.140625" style="1" customWidth="1"/>
    <col min="14" max="14" width="16.28515625" style="10" customWidth="1"/>
    <col min="15" max="15" width="14.85546875" style="2" customWidth="1"/>
    <col min="16" max="16384" width="7.5703125" style="1"/>
  </cols>
  <sheetData>
    <row r="1" spans="1:15" x14ac:dyDescent="0.25">
      <c r="L1" s="38" t="s">
        <v>28</v>
      </c>
      <c r="M1" s="39"/>
    </row>
    <row r="2" spans="1:15" x14ac:dyDescent="0.25">
      <c r="L2" s="39"/>
      <c r="M2" s="39"/>
    </row>
    <row r="3" spans="1:15" ht="17.25" customHeight="1" x14ac:dyDescent="0.25">
      <c r="A3" s="44" t="s">
        <v>34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9"/>
    </row>
    <row r="4" spans="1:15" ht="15" customHeight="1" x14ac:dyDescent="0.25">
      <c r="A4" s="50" t="s">
        <v>29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8"/>
    </row>
    <row r="5" spans="1:15" ht="18.75" customHeight="1" x14ac:dyDescent="0.25">
      <c r="A5" s="43" t="s">
        <v>35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8"/>
    </row>
    <row r="6" spans="1:15" ht="15.75" customHeight="1" x14ac:dyDescent="0.25">
      <c r="A6" s="46" t="s">
        <v>0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3"/>
    </row>
    <row r="7" spans="1:15" ht="94.5" customHeight="1" x14ac:dyDescent="0.25">
      <c r="A7" s="3"/>
      <c r="B7" s="47" t="s">
        <v>39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3"/>
    </row>
    <row r="8" spans="1:15" ht="36.75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3"/>
    </row>
    <row r="9" spans="1:15" ht="120.75" customHeight="1" x14ac:dyDescent="0.25">
      <c r="A9" s="3"/>
      <c r="B9" s="48" t="s">
        <v>1</v>
      </c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3"/>
    </row>
    <row r="10" spans="1:15" ht="4.5" customHeight="1" x14ac:dyDescent="0.25">
      <c r="A10" s="5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3"/>
    </row>
    <row r="11" spans="1:15" ht="40.5" customHeight="1" x14ac:dyDescent="0.25">
      <c r="A11" s="40" t="s">
        <v>2</v>
      </c>
      <c r="B11" s="40" t="s">
        <v>3</v>
      </c>
      <c r="C11" s="62" t="s">
        <v>4</v>
      </c>
      <c r="D11" s="63"/>
      <c r="E11" s="64"/>
      <c r="F11" s="40" t="s">
        <v>14</v>
      </c>
      <c r="G11" s="40" t="s">
        <v>13</v>
      </c>
      <c r="H11" s="40" t="s">
        <v>5</v>
      </c>
      <c r="I11" s="60" t="s">
        <v>36</v>
      </c>
      <c r="J11" s="60" t="s">
        <v>37</v>
      </c>
      <c r="K11" s="40" t="s">
        <v>6</v>
      </c>
      <c r="L11" s="40"/>
      <c r="M11" s="40"/>
      <c r="N11" s="40" t="s">
        <v>15</v>
      </c>
      <c r="O11" s="41" t="s">
        <v>12</v>
      </c>
    </row>
    <row r="12" spans="1:15" ht="105" customHeight="1" x14ac:dyDescent="0.25">
      <c r="A12" s="40"/>
      <c r="B12" s="40"/>
      <c r="C12" s="18" t="s">
        <v>23</v>
      </c>
      <c r="D12" s="18" t="s">
        <v>24</v>
      </c>
      <c r="E12" s="18" t="s">
        <v>25</v>
      </c>
      <c r="F12" s="40"/>
      <c r="G12" s="40"/>
      <c r="H12" s="40"/>
      <c r="I12" s="61"/>
      <c r="J12" s="61"/>
      <c r="K12" s="25" t="s">
        <v>7</v>
      </c>
      <c r="L12" s="25" t="s">
        <v>8</v>
      </c>
      <c r="M12" s="25" t="s">
        <v>38</v>
      </c>
      <c r="N12" s="40"/>
      <c r="O12" s="42"/>
    </row>
    <row r="13" spans="1:15" ht="15.75" customHeight="1" x14ac:dyDescent="0.25">
      <c r="A13" s="26">
        <v>1</v>
      </c>
      <c r="B13" s="26">
        <v>2</v>
      </c>
      <c r="C13" s="26">
        <v>3</v>
      </c>
      <c r="D13" s="26">
        <v>4</v>
      </c>
      <c r="E13" s="26">
        <v>5</v>
      </c>
      <c r="F13" s="26">
        <v>6</v>
      </c>
      <c r="G13" s="26">
        <v>7</v>
      </c>
      <c r="H13" s="26">
        <v>8</v>
      </c>
      <c r="I13" s="26">
        <v>9</v>
      </c>
      <c r="J13" s="26">
        <v>10</v>
      </c>
      <c r="K13" s="26">
        <v>11</v>
      </c>
      <c r="L13" s="26">
        <v>12</v>
      </c>
      <c r="M13" s="26">
        <v>13</v>
      </c>
      <c r="N13" s="26">
        <v>14</v>
      </c>
      <c r="O13" s="26">
        <v>15</v>
      </c>
    </row>
    <row r="14" spans="1:15" ht="15.75" customHeight="1" x14ac:dyDescent="0.25">
      <c r="A14" s="26"/>
      <c r="B14" s="27" t="s">
        <v>21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ht="27" customHeight="1" x14ac:dyDescent="0.25">
      <c r="A15" s="26">
        <v>1</v>
      </c>
      <c r="B15" s="28" t="s">
        <v>17</v>
      </c>
      <c r="C15" s="29">
        <v>12260</v>
      </c>
      <c r="D15" s="29">
        <v>15000</v>
      </c>
      <c r="E15" s="29">
        <v>17500</v>
      </c>
      <c r="F15" s="26" t="s">
        <v>20</v>
      </c>
      <c r="G15" s="26">
        <v>1</v>
      </c>
      <c r="H15" s="26">
        <v>3</v>
      </c>
      <c r="I15" s="29">
        <f>MIN(C15:E15)</f>
        <v>12260</v>
      </c>
      <c r="J15" s="29">
        <f>I15*G15</f>
        <v>12260</v>
      </c>
      <c r="K15" s="29">
        <f>ROUND((AVERAGE(C15:E15)),2)</f>
        <v>14920</v>
      </c>
      <c r="L15" s="29">
        <f>ROUND(_xlfn.STDEV.S(C15:E15),2)</f>
        <v>2620.92</v>
      </c>
      <c r="M15" s="30">
        <f t="shared" ref="M15:M18" si="0">L15/K15</f>
        <v>0.17566487935656838</v>
      </c>
      <c r="N15" s="24" t="s">
        <v>26</v>
      </c>
      <c r="O15" s="26">
        <v>225</v>
      </c>
    </row>
    <row r="16" spans="1:15" ht="26.25" customHeight="1" x14ac:dyDescent="0.25">
      <c r="A16" s="26">
        <v>2</v>
      </c>
      <c r="B16" s="28" t="s">
        <v>18</v>
      </c>
      <c r="C16" s="29">
        <v>29520</v>
      </c>
      <c r="D16" s="29">
        <v>34000</v>
      </c>
      <c r="E16" s="29">
        <v>38500</v>
      </c>
      <c r="F16" s="24" t="s">
        <v>20</v>
      </c>
      <c r="G16" s="26">
        <v>1</v>
      </c>
      <c r="H16" s="26">
        <v>3</v>
      </c>
      <c r="I16" s="29">
        <f>MIN(C16:E16)</f>
        <v>29520</v>
      </c>
      <c r="J16" s="29">
        <f>I16*G16</f>
        <v>29520</v>
      </c>
      <c r="K16" s="29">
        <f>ROUND((AVERAGE(C16:E16)),2)</f>
        <v>34006.67</v>
      </c>
      <c r="L16" s="29">
        <f>ROUND(_xlfn.STDEV.S(C16:E16),2)</f>
        <v>4490</v>
      </c>
      <c r="M16" s="30">
        <f t="shared" si="0"/>
        <v>0.13203292177681614</v>
      </c>
      <c r="N16" s="24" t="s">
        <v>26</v>
      </c>
      <c r="O16" s="26">
        <v>225</v>
      </c>
    </row>
    <row r="17" spans="1:15" ht="18.75" customHeight="1" x14ac:dyDescent="0.25">
      <c r="A17" s="26"/>
      <c r="B17" s="31" t="s">
        <v>22</v>
      </c>
      <c r="C17" s="29"/>
      <c r="D17" s="29"/>
      <c r="E17" s="29"/>
      <c r="F17" s="24"/>
      <c r="G17" s="26"/>
      <c r="H17" s="26"/>
      <c r="I17" s="29"/>
      <c r="J17" s="29"/>
      <c r="K17" s="29"/>
      <c r="L17" s="29"/>
      <c r="M17" s="30"/>
      <c r="N17" s="32"/>
      <c r="O17" s="26"/>
    </row>
    <row r="18" spans="1:15" s="6" customFormat="1" ht="27" customHeight="1" x14ac:dyDescent="0.25">
      <c r="A18" s="24">
        <v>3</v>
      </c>
      <c r="B18" s="33" t="s">
        <v>19</v>
      </c>
      <c r="C18" s="29">
        <v>158325</v>
      </c>
      <c r="D18" s="29">
        <v>178000</v>
      </c>
      <c r="E18" s="29">
        <v>184700</v>
      </c>
      <c r="F18" s="24" t="s">
        <v>16</v>
      </c>
      <c r="G18" s="34">
        <v>1</v>
      </c>
      <c r="H18" s="24">
        <v>3</v>
      </c>
      <c r="I18" s="29">
        <f>MIN(C18:E18)</f>
        <v>158325</v>
      </c>
      <c r="J18" s="29">
        <f>I18*G18</f>
        <v>158325</v>
      </c>
      <c r="K18" s="29">
        <f>ROUND((AVERAGE(C18:E18)),2)</f>
        <v>173675</v>
      </c>
      <c r="L18" s="29">
        <f>ROUND(_xlfn.STDEV.S(C18:E18),2)</f>
        <v>13709.1</v>
      </c>
      <c r="M18" s="30">
        <f t="shared" si="0"/>
        <v>7.893536778465525E-2</v>
      </c>
      <c r="N18" s="24" t="s">
        <v>27</v>
      </c>
      <c r="O18" s="24">
        <v>225</v>
      </c>
    </row>
    <row r="19" spans="1:15" ht="18.75" customHeight="1" x14ac:dyDescent="0.25">
      <c r="A19" s="56" t="s">
        <v>9</v>
      </c>
      <c r="B19" s="57"/>
      <c r="C19" s="57"/>
      <c r="D19" s="57"/>
      <c r="E19" s="57"/>
      <c r="F19" s="57"/>
      <c r="G19" s="57"/>
      <c r="H19" s="57"/>
      <c r="I19" s="58"/>
      <c r="J19" s="35">
        <f>SUM(J15:J18)</f>
        <v>200105</v>
      </c>
      <c r="K19" s="36"/>
      <c r="L19" s="51"/>
      <c r="M19" s="51"/>
      <c r="N19" s="26"/>
      <c r="O19" s="37"/>
    </row>
    <row r="20" spans="1:15" ht="22.5" customHeight="1" x14ac:dyDescent="0.25">
      <c r="A20" s="59" t="s">
        <v>40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65"/>
      <c r="O20" s="66"/>
    </row>
    <row r="21" spans="1:15" x14ac:dyDescent="0.25">
      <c r="A21" s="67" t="s">
        <v>41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8"/>
      <c r="M21" s="68"/>
      <c r="N21" s="69"/>
      <c r="O21" s="70"/>
    </row>
    <row r="22" spans="1:15" ht="9" customHeight="1" x14ac:dyDescent="0.25">
      <c r="A22" s="7"/>
      <c r="B22" s="11"/>
      <c r="C22" s="7"/>
      <c r="D22" s="7"/>
      <c r="E22" s="7"/>
      <c r="F22" s="2"/>
      <c r="G22" s="2"/>
      <c r="H22" s="2"/>
      <c r="I22" s="2"/>
      <c r="J22" s="2"/>
      <c r="K22" s="2"/>
      <c r="L22" s="19"/>
      <c r="M22" s="19"/>
      <c r="N22" s="20"/>
      <c r="O22" s="21"/>
    </row>
    <row r="23" spans="1:15" ht="47.25" customHeight="1" x14ac:dyDescent="0.25">
      <c r="A23" s="52" t="s">
        <v>10</v>
      </c>
      <c r="B23" s="52"/>
      <c r="C23" s="53" t="s">
        <v>30</v>
      </c>
      <c r="D23" s="53"/>
      <c r="E23" s="53"/>
      <c r="F23" s="54"/>
      <c r="G23" s="54"/>
      <c r="H23" s="54"/>
      <c r="I23" s="15"/>
      <c r="J23" s="55" t="s">
        <v>32</v>
      </c>
      <c r="K23" s="55"/>
      <c r="L23" s="19"/>
      <c r="M23" s="19"/>
      <c r="N23" s="20"/>
      <c r="O23" s="21"/>
    </row>
    <row r="24" spans="1:15" ht="17.25" customHeight="1" x14ac:dyDescent="0.25">
      <c r="A24" s="14"/>
      <c r="B24" s="14"/>
      <c r="C24" s="16"/>
      <c r="D24" s="16"/>
      <c r="E24" s="16"/>
      <c r="F24" s="13"/>
      <c r="G24" s="13"/>
      <c r="H24" s="13"/>
      <c r="I24" s="15"/>
      <c r="J24" s="15"/>
      <c r="K24" s="17"/>
      <c r="L24" s="19"/>
      <c r="M24" s="19"/>
      <c r="N24" s="20"/>
      <c r="O24" s="21"/>
    </row>
    <row r="25" spans="1:15" ht="35.25" customHeight="1" x14ac:dyDescent="0.25">
      <c r="A25" s="52" t="s">
        <v>11</v>
      </c>
      <c r="B25" s="52"/>
      <c r="C25" s="53" t="s">
        <v>31</v>
      </c>
      <c r="D25" s="53"/>
      <c r="E25" s="53"/>
      <c r="F25" s="54"/>
      <c r="G25" s="54"/>
      <c r="H25" s="54"/>
      <c r="I25" s="15"/>
      <c r="J25" s="55" t="s">
        <v>33</v>
      </c>
      <c r="K25" s="55"/>
      <c r="L25" s="19"/>
      <c r="M25" s="19"/>
      <c r="N25" s="20"/>
      <c r="O25" s="21"/>
    </row>
    <row r="26" spans="1:15" ht="19.5" customHeight="1" x14ac:dyDescent="0.25">
      <c r="L26" s="22"/>
      <c r="M26" s="22"/>
      <c r="N26" s="23"/>
      <c r="O26" s="21"/>
    </row>
  </sheetData>
  <mergeCells count="31">
    <mergeCell ref="I11:I12"/>
    <mergeCell ref="C11:E11"/>
    <mergeCell ref="J11:J12"/>
    <mergeCell ref="A25:B25"/>
    <mergeCell ref="C25:E25"/>
    <mergeCell ref="F25:H25"/>
    <mergeCell ref="J25:K25"/>
    <mergeCell ref="L19:M19"/>
    <mergeCell ref="A23:B23"/>
    <mergeCell ref="C23:E23"/>
    <mergeCell ref="F23:H23"/>
    <mergeCell ref="J23:K23"/>
    <mergeCell ref="A19:I19"/>
    <mergeCell ref="A21:K21"/>
    <mergeCell ref="A20:M20"/>
    <mergeCell ref="L1:M2"/>
    <mergeCell ref="N11:N12"/>
    <mergeCell ref="O11:O12"/>
    <mergeCell ref="A5:M5"/>
    <mergeCell ref="A3:M3"/>
    <mergeCell ref="A6:M6"/>
    <mergeCell ref="B7:M7"/>
    <mergeCell ref="B9:M9"/>
    <mergeCell ref="B10:M10"/>
    <mergeCell ref="A11:A12"/>
    <mergeCell ref="B11:B12"/>
    <mergeCell ref="G11:G12"/>
    <mergeCell ref="H11:H12"/>
    <mergeCell ref="K11:M11"/>
    <mergeCell ref="A4:M4"/>
    <mergeCell ref="F11:F12"/>
  </mergeCells>
  <phoneticPr fontId="10" type="noConversion"/>
  <conditionalFormatting sqref="M15:M18">
    <cfRule type="cellIs" dxfId="0" priority="2" operator="greaterThan">
      <formula>0.33</formula>
    </cfRule>
  </conditionalFormatting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Обосн.НМЦК от 100т.р.(к сл.зап)</vt:lpstr>
      <vt:lpstr>'Обосн.НМЦК от 100т.р.(к сл.зап)'!_Hlk80265529</vt:lpstr>
      <vt:lpstr>'Обосн.НМЦК от 100т.р.(к сл.зап)'!_Hlk80265764</vt:lpstr>
      <vt:lpstr>'Обосн.НМЦК от 100т.р.(к сл.зап)'!_Hlk80265796</vt:lpstr>
      <vt:lpstr>'Обосн.НМЦК от 100т.р.(к сл.зап)'!_Hlk80267400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Титова Александра Дмитриевна</cp:lastModifiedBy>
  <cp:lastPrinted>2024-11-07T11:55:10Z</cp:lastPrinted>
  <dcterms:created xsi:type="dcterms:W3CDTF">2016-05-13T09:47:52Z</dcterms:created>
  <dcterms:modified xsi:type="dcterms:W3CDTF">2026-06-16T11:26:49Z</dcterms:modified>
</cp:coreProperties>
</file>