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Мебель\"/>
    </mc:Choice>
  </mc:AlternateContent>
  <xr:revisionPtr revIDLastSave="0" documentId="13_ncr:1_{FDDDE777-770B-434E-9733-408F5DAAD922}" xr6:coauthVersionLast="47" xr6:coauthVersionMax="47" xr10:uidLastSave="{00000000-0000-0000-0000-000000000000}"/>
  <bookViews>
    <workbookView xWindow="-120" yWindow="-120" windowWidth="29040" windowHeight="15840" tabRatio="729" xr2:uid="{00000000-000D-0000-FFFF-FFFF00000000}"/>
  </bookViews>
  <sheets>
    <sheet name="Расчет +100р" sheetId="10" r:id="rId1"/>
  </sheets>
  <definedNames>
    <definedName name="_xlnm._FilterDatabase" localSheetId="0" hidden="1">'Расчет +100р'!$A$8:$Q$19</definedName>
    <definedName name="_xlnm.Print_Area" localSheetId="0">'Расчет +100р'!$A$1:$Q$25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0" l="1"/>
  <c r="N10" i="10"/>
  <c r="N11" i="10"/>
  <c r="N12" i="10"/>
  <c r="N13" i="10"/>
  <c r="N14" i="10"/>
  <c r="N15" i="10"/>
  <c r="N16" i="10"/>
  <c r="N17" i="10"/>
  <c r="N18" i="10"/>
  <c r="N19" i="10"/>
  <c r="P17" i="10"/>
  <c r="Q17" i="10" s="1"/>
  <c r="Q21" i="10" s="1"/>
  <c r="J18" i="10"/>
  <c r="M18" i="10" s="1"/>
  <c r="O18" i="10" s="1"/>
  <c r="J19" i="10"/>
  <c r="M19" i="10" s="1"/>
  <c r="P19" i="10"/>
  <c r="P18" i="10"/>
  <c r="P11" i="10"/>
  <c r="Q11" i="10" s="1"/>
  <c r="P10" i="10"/>
  <c r="P12" i="10"/>
  <c r="Q12" i="10" s="1"/>
  <c r="P13" i="10"/>
  <c r="Q13" i="10" s="1"/>
  <c r="P14" i="10"/>
  <c r="Q14" i="10" s="1"/>
  <c r="P15" i="10"/>
  <c r="Q15" i="10" s="1"/>
  <c r="P16" i="10"/>
  <c r="Q16" i="10" s="1"/>
  <c r="Q18" i="10"/>
  <c r="M9" i="10"/>
  <c r="P9" i="10"/>
  <c r="Q9" i="10" s="1"/>
  <c r="J9" i="10"/>
  <c r="J10" i="10"/>
  <c r="M10" i="10" s="1"/>
  <c r="J11" i="10"/>
  <c r="M11" i="10" s="1"/>
  <c r="J12" i="10"/>
  <c r="M12" i="10" s="1"/>
  <c r="J13" i="10"/>
  <c r="M13" i="10" s="1"/>
  <c r="J14" i="10"/>
  <c r="M14" i="10" s="1"/>
  <c r="J15" i="10"/>
  <c r="M15" i="10" s="1"/>
  <c r="J16" i="10"/>
  <c r="M16" i="10" s="1"/>
  <c r="J17" i="10"/>
  <c r="M17" i="10" s="1"/>
  <c r="O11" i="10" l="1"/>
  <c r="O14" i="10"/>
  <c r="O15" i="10"/>
  <c r="O16" i="10"/>
  <c r="O17" i="10"/>
  <c r="O12" i="10"/>
  <c r="O13" i="10"/>
  <c r="Q10" i="10"/>
  <c r="O10" i="10"/>
  <c r="O9" i="10"/>
  <c r="O19" i="10" l="1"/>
  <c r="R19" i="10" l="1"/>
  <c r="S19" i="10" s="1"/>
  <c r="Q19" i="10"/>
  <c r="S20" i="10" l="1"/>
  <c r="R20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20" authorId="0" shapeId="0" xr:uid="{EF6BF907-A237-40CB-A7D5-FA089EF158DA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врет
</t>
        </r>
      </text>
    </comment>
  </commentList>
</comments>
</file>

<file path=xl/sharedStrings.xml><?xml version="1.0" encoding="utf-8"?>
<sst xmlns="http://schemas.openxmlformats.org/spreadsheetml/2006/main" count="46" uniqueCount="46">
  <si>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</si>
  <si>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</si>
  <si>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</si>
  <si>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</si>
  <si>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</si>
  <si>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</si>
  <si>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</si>
  <si>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</si>
  <si>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</si>
  <si>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</si>
  <si>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</si>
  <si>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</si>
  <si>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</si>
  <si>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</si>
  <si>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</si>
  <si>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</si>
  <si>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</si>
  <si>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</si>
  <si>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</si>
  <si>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</si>
  <si>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</si>
  <si>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Средняя цена из Реестра товаров**, включая НДС, руб. </t>
  </si>
  <si>
    <t>8=3+4+5</t>
  </si>
  <si>
    <t>10 = кол-во ИЦИ</t>
  </si>
  <si>
    <t>11=            /n</t>
  </si>
  <si>
    <t>15=14*9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</si>
  <si>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</si>
  <si>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ЦК</t>
  </si>
  <si>
    <t>НДС-20%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</si>
  <si>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</si>
  <si>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Директор</t>
  </si>
  <si>
    <t>Лаврук Н.А.</t>
  </si>
  <si>
    <t>ПРИЛОЖЕНИЕ  к закупке для электронного аукциона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</si>
  <si>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 xml:space="preserve">й </t>
  </si>
  <si>
    <t>на поставку мебели</t>
  </si>
  <si>
    <t>Кресло офисное тип 4 ККН 31.01.11.159-008</t>
  </si>
  <si>
    <t>Стол компьютерный тип 2 ККН 31.09.13.190-013</t>
  </si>
  <si>
    <t>Стол письменный тип 32 ККН 31.01.11.119-012</t>
  </si>
  <si>
    <t>Стул на металлическом каркасе КТРУ 31.01.11.150-00000003</t>
  </si>
  <si>
    <t>Стол-книжка раздвижной КТРУ 31.09.12.131-00000006</t>
  </si>
  <si>
    <t>Стеллаж офисный КТРУ
31.01.10.000-00000007</t>
  </si>
  <si>
    <t>Полка навесная тип 3 ККН 31.09.13.190-023</t>
  </si>
  <si>
    <t>Стеллаж офисный тип 4
 ККН 31.01.12.149-002</t>
  </si>
  <si>
    <t>Тумба офисная деревянная тип 6
 ККН 31.01.12.159-006</t>
  </si>
  <si>
    <t>Стул складной пластиковый КТРУ 31.09.14.110-00000001</t>
  </si>
  <si>
    <t>Пуфик мягкий ОКПД 2 31.01.12.169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</si>
</sst>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"/>
  </numFmts>
  <fonts count="2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4" fillId="0" borderId="0"/>
  </cellStyleXfs>
  <cellXfs count="63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9" fillId="3" borderId="6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1" fillId="3" borderId="6" xfId="0" applyNumberFormat="1" applyFont="1" applyFill="1" applyBorder="1" applyAlignment="1">
      <alignment horizontal="center" vertical="center" wrapText="1"/>
    </xf>
    <xf numFmtId="164" fontId="11" fillId="3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4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18" fillId="0" borderId="0" xfId="0" applyNumberFormat="1" applyFont="1" applyAlignment="1">
      <alignment vertical="top"/>
    </xf>
    <xf numFmtId="0" fontId="22" fillId="0" borderId="6" xfId="0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/>
    </xf>
    <xf numFmtId="4" fontId="7" fillId="2" borderId="6" xfId="0" applyNumberFormat="1" applyFont="1" applyFill="1" applyBorder="1" applyAlignment="1">
      <alignment horizontal="center" vertical="center" wrapText="1"/>
    </xf>
    <xf numFmtId="4" fontId="25" fillId="0" borderId="6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6" fillId="0" borderId="11" xfId="0" applyFont="1" applyBorder="1" applyAlignment="1">
      <alignment vertical="center" wrapText="1"/>
    </xf>
    <xf numFmtId="0" fontId="27" fillId="0" borderId="6" xfId="0" applyFont="1" applyBorder="1" applyAlignment="1">
      <alignment horizontal="left" vertical="center" wrapText="1"/>
    </xf>
    <xf numFmtId="1" fontId="26" fillId="2" borderId="6" xfId="0" applyNumberFormat="1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 2 2" xfId="3" xr:uid="{41B4F907-34C6-48D7-B4AB-7C5CE58C09AF}"/>
    <cellStyle name="Обычный 3" xfId="1" xr:uid="{21DC54B0-A906-4608-9F0F-F008023C98B9}"/>
    <cellStyle name="Обычный 4" xfId="2" xr:uid="{36D2DE6B-747D-4F30-8AA7-B7557758E682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2</xdr:row>
      <xdr:rowOff>0</xdr:rowOff>
    </xdr:from>
    <xdr:to>
      <xdr:col>14</xdr:col>
      <xdr:colOff>485775</xdr:colOff>
      <xdr:row>2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EC47288-F1C4-481B-BED4-07BF33817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847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6</xdr:row>
      <xdr:rowOff>295275</xdr:rowOff>
    </xdr:from>
    <xdr:to>
      <xdr:col>9</xdr:col>
      <xdr:colOff>567063</xdr:colOff>
      <xdr:row>6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E7935823-6723-4505-A31E-F01434FA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48425" y="35623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419100</xdr:rowOff>
    </xdr:from>
    <xdr:to>
      <xdr:col>13</xdr:col>
      <xdr:colOff>590550</xdr:colOff>
      <xdr:row>6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37B5FE04-9B4E-4B06-A401-D9BD4DB41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6861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638175</xdr:rowOff>
    </xdr:from>
    <xdr:to>
      <xdr:col>14</xdr:col>
      <xdr:colOff>704850</xdr:colOff>
      <xdr:row>6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751A5817-B2ED-4B7D-A95A-A688920E9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39052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B4DA156F-6006-4A13-A4E8-948F434A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E3C6B589-1C08-4ECC-94D4-5E698BBBF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6</xdr:row>
      <xdr:rowOff>285750</xdr:rowOff>
    </xdr:from>
    <xdr:to>
      <xdr:col>9</xdr:col>
      <xdr:colOff>614688</xdr:colOff>
      <xdr:row>6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BD81B479-52F8-4AF9-AD65-6A766DA6E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19850" y="35528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600075</xdr:rowOff>
    </xdr:from>
    <xdr:to>
      <xdr:col>14</xdr:col>
      <xdr:colOff>-1</xdr:colOff>
      <xdr:row>6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72350D8C-25FF-4707-BADE-142EEAC43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38671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72390</xdr:colOff>
      <xdr:row>6</xdr:row>
      <xdr:rowOff>912495</xdr:rowOff>
    </xdr:from>
    <xdr:to>
      <xdr:col>14</xdr:col>
      <xdr:colOff>710565</xdr:colOff>
      <xdr:row>6</xdr:row>
      <xdr:rowOff>1179195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F9E7FA21-5918-4BCF-8AC2-A8E764ED4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065" y="417957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7</xdr:row>
      <xdr:rowOff>9525</xdr:rowOff>
    </xdr:from>
    <xdr:to>
      <xdr:col>12</xdr:col>
      <xdr:colOff>571500</xdr:colOff>
      <xdr:row>7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8BCD4CA-F023-4C2C-82A1-E81C5241E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91625" y="45053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1009650</xdr:colOff>
      <xdr:row>5</xdr:row>
      <xdr:rowOff>28575</xdr:rowOff>
    </xdr:from>
    <xdr:to>
      <xdr:col>9</xdr:col>
      <xdr:colOff>11766</xdr:colOff>
      <xdr:row>5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33729654-4D4E-45A4-82CB-F52F9DA11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248602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147918</xdr:colOff>
      <xdr:row>4</xdr:row>
      <xdr:rowOff>303680</xdr:rowOff>
    </xdr:from>
    <xdr:to>
      <xdr:col>8</xdr:col>
      <xdr:colOff>595593</xdr:colOff>
      <xdr:row>5</xdr:row>
      <xdr:rowOff>341779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0FF01A48-7631-4186-98CD-3AE369411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893" y="245633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219075</xdr:colOff>
      <xdr:row>4</xdr:row>
      <xdr:rowOff>0</xdr:rowOff>
    </xdr:from>
    <xdr:to>
      <xdr:col>14</xdr:col>
      <xdr:colOff>485775</xdr:colOff>
      <xdr:row>4</xdr:row>
      <xdr:rowOff>0</xdr:rowOff>
    </xdr:to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A9AB6CD5-18DC-428B-BD34-8FFCE881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22669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04D5-189D-4E15-834B-CD920BFB71F8}">
  <sheetPr>
    <tabColor rgb="FFFFFF00"/>
    <pageSetUpPr fitToPage="1"/>
  </sheetPr>
  <dimension ref="A1:AB28"/>
  <sheetViews>
    <sheetView tabSelected="1" view="pageBreakPreview" zoomScale="73" zoomScaleNormal="100" zoomScaleSheetLayoutView="73" workbookViewId="0">
      <selection activeCell="H17" sqref="H17"/>
    </sheetView>
  </sheetViews>
  <sheetFormatPr defaultColWidth="9.140625" defaultRowHeight="15" x14ac:dyDescent="0.25"/>
  <cols>
    <col min="1" max="1" width="4.140625" style="17" customWidth="1"/>
    <col min="2" max="2" width="30.5703125" style="1" customWidth="1"/>
    <col min="3" max="3" width="10.85546875" style="1" customWidth="1"/>
    <col min="4" max="4" width="11.140625" style="1" customWidth="1"/>
    <col min="5" max="5" width="11.42578125" style="1" customWidth="1"/>
    <col min="6" max="6" width="10.28515625" style="1" hidden="1" customWidth="1"/>
    <col min="7" max="7" width="8.5703125" style="1" hidden="1" customWidth="1"/>
    <col min="8" max="8" width="10.42578125" style="1" customWidth="1"/>
    <col min="9" max="9" width="10.85546875" style="1" customWidth="1"/>
    <col min="10" max="10" width="11.140625" style="1" customWidth="1"/>
    <col min="11" max="11" width="9.7109375" style="1" customWidth="1"/>
    <col min="12" max="12" width="9.140625" style="1" customWidth="1"/>
    <col min="13" max="13" width="12" style="1" customWidth="1"/>
    <col min="14" max="14" width="12.85546875" style="1" customWidth="1"/>
    <col min="15" max="15" width="13.42578125" style="1" customWidth="1"/>
    <col min="16" max="17" width="13.5703125" style="1" customWidth="1"/>
    <col min="18" max="18" width="0.42578125" style="25" hidden="1" customWidth="1"/>
    <col min="19" max="19" width="6.85546875" style="25" hidden="1" customWidth="1"/>
    <col min="20" max="20" width="5.85546875" style="25" hidden="1" customWidth="1"/>
    <col min="21" max="21" width="0.5703125" style="25" hidden="1" customWidth="1"/>
    <col min="22" max="22" width="9" style="25" customWidth="1"/>
    <col min="23" max="24" width="6.140625" style="25" customWidth="1"/>
    <col min="25" max="25" width="9.140625" style="25" customWidth="1"/>
    <col min="26" max="28" width="9.140625" style="25"/>
    <col min="29" max="16384" width="9.140625" style="1"/>
  </cols>
  <sheetData>
    <row r="1" spans="1:28" ht="48" customHeight="1" x14ac:dyDescent="0.25">
      <c r="A1" s="35" t="s">
        <v>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8" ht="18.75" x14ac:dyDescent="0.25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28" ht="24.75" customHeight="1" x14ac:dyDescent="0.25">
      <c r="A3" s="37" t="s">
        <v>34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V3" s="25" t="s">
        <v>33</v>
      </c>
    </row>
    <row r="4" spans="1:28" ht="87" customHeight="1" x14ac:dyDescent="0.25">
      <c r="A4" s="39" t="s">
        <v>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</row>
    <row r="5" spans="1:28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1:28" s="2" customFormat="1" ht="63.75" customHeight="1" x14ac:dyDescent="0.25">
      <c r="A6" s="53" t="s">
        <v>1</v>
      </c>
      <c r="B6" s="33" t="s">
        <v>2</v>
      </c>
      <c r="C6" s="56" t="s">
        <v>3</v>
      </c>
      <c r="D6" s="57"/>
      <c r="E6" s="57"/>
      <c r="F6" s="57"/>
      <c r="G6" s="58"/>
      <c r="H6" s="33" t="s">
        <v>21</v>
      </c>
      <c r="I6" s="33" t="s">
        <v>4</v>
      </c>
      <c r="J6" s="43"/>
      <c r="K6" s="33" t="s">
        <v>5</v>
      </c>
      <c r="L6" s="33" t="s">
        <v>6</v>
      </c>
      <c r="M6" s="47" t="s">
        <v>7</v>
      </c>
      <c r="N6" s="48"/>
      <c r="O6" s="49"/>
      <c r="P6" s="50" t="s">
        <v>8</v>
      </c>
      <c r="Q6" s="52" t="s">
        <v>9</v>
      </c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</row>
    <row r="7" spans="1:28" s="2" customFormat="1" ht="97.15" customHeight="1" x14ac:dyDescent="0.25">
      <c r="A7" s="54"/>
      <c r="B7" s="55"/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34"/>
      <c r="I7" s="34"/>
      <c r="J7" s="43"/>
      <c r="K7" s="34"/>
      <c r="L7" s="34"/>
      <c r="M7" s="24" t="s">
        <v>15</v>
      </c>
      <c r="N7" s="3" t="s">
        <v>16</v>
      </c>
      <c r="O7" s="4" t="s">
        <v>17</v>
      </c>
      <c r="P7" s="51"/>
      <c r="Q7" s="52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</row>
    <row r="8" spans="1:28" s="7" customFormat="1" ht="27" customHeight="1" thickBot="1" x14ac:dyDescent="0.3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6</v>
      </c>
      <c r="I8" s="5">
        <v>7</v>
      </c>
      <c r="J8" s="5" t="s">
        <v>22</v>
      </c>
      <c r="K8" s="6">
        <v>9</v>
      </c>
      <c r="L8" s="6" t="s">
        <v>23</v>
      </c>
      <c r="M8" s="6" t="s">
        <v>24</v>
      </c>
      <c r="N8" s="6">
        <v>12</v>
      </c>
      <c r="O8" s="6">
        <v>13</v>
      </c>
      <c r="P8" s="6">
        <v>14</v>
      </c>
      <c r="Q8" s="5" t="s">
        <v>25</v>
      </c>
      <c r="R8" s="26" t="s">
        <v>27</v>
      </c>
      <c r="S8" s="27" t="s">
        <v>28</v>
      </c>
      <c r="T8" s="27"/>
      <c r="U8" s="27"/>
      <c r="V8" s="27"/>
      <c r="W8" s="27"/>
      <c r="X8" s="27"/>
      <c r="Y8" s="27"/>
      <c r="Z8" s="27"/>
      <c r="AA8" s="27"/>
      <c r="AB8" s="27"/>
    </row>
    <row r="9" spans="1:28" s="7" customFormat="1" ht="26.25" thickBot="1" x14ac:dyDescent="0.3">
      <c r="A9" s="5">
        <v>1</v>
      </c>
      <c r="B9" s="59" t="s">
        <v>44</v>
      </c>
      <c r="C9" s="31">
        <v>4420</v>
      </c>
      <c r="D9" s="31">
        <v>4508</v>
      </c>
      <c r="E9" s="31">
        <v>4614</v>
      </c>
      <c r="F9" s="5"/>
      <c r="G9" s="5"/>
      <c r="H9" s="5"/>
      <c r="I9" s="31"/>
      <c r="J9" s="19">
        <f>C9+D9+E9</f>
        <v>13542</v>
      </c>
      <c r="K9" s="6">
        <v>12</v>
      </c>
      <c r="L9" s="6">
        <v>3</v>
      </c>
      <c r="M9" s="19">
        <f>J9/L9</f>
        <v>4514</v>
      </c>
      <c r="N9" s="19">
        <f t="shared" ref="N9:N18" si="0">IF(ISERR(STDEV(C9:G9)),"",STDEV(C9:G9))</f>
        <v>97.139075556647128</v>
      </c>
      <c r="O9" s="20">
        <f t="shared" ref="O9:O17" si="1">N9/M9</f>
        <v>2.151951164303215E-2</v>
      </c>
      <c r="P9" s="21">
        <f>C9</f>
        <v>4420</v>
      </c>
      <c r="Q9" s="19">
        <f>P9*K9</f>
        <v>53040</v>
      </c>
      <c r="R9" s="26"/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spans="1:28" s="7" customFormat="1" ht="26.25" thickBot="1" x14ac:dyDescent="0.3">
      <c r="A10" s="5">
        <v>2</v>
      </c>
      <c r="B10" s="60" t="s">
        <v>45</v>
      </c>
      <c r="C10" s="31">
        <v>3012</v>
      </c>
      <c r="D10" s="31">
        <v>3073</v>
      </c>
      <c r="E10" s="31">
        <v>3136</v>
      </c>
      <c r="F10" s="5"/>
      <c r="G10" s="5"/>
      <c r="H10" s="5"/>
      <c r="I10" s="31"/>
      <c r="J10" s="19">
        <f t="shared" ref="J10:J17" si="2">C10+D10+E10</f>
        <v>9221</v>
      </c>
      <c r="K10" s="6">
        <v>6</v>
      </c>
      <c r="L10" s="6">
        <v>3</v>
      </c>
      <c r="M10" s="19">
        <f>J10/L10</f>
        <v>3073.6666666666665</v>
      </c>
      <c r="N10" s="19">
        <f t="shared" si="0"/>
        <v>62.002688113769175</v>
      </c>
      <c r="O10" s="20">
        <f t="shared" si="1"/>
        <v>2.0172222572530912E-2</v>
      </c>
      <c r="P10" s="21">
        <f t="shared" ref="P10:P16" si="3">C10</f>
        <v>3012</v>
      </c>
      <c r="Q10" s="19">
        <f t="shared" ref="Q10:Q18" si="4">P10*K10</f>
        <v>18072</v>
      </c>
      <c r="R10" s="26"/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1:28" s="7" customFormat="1" ht="27" customHeight="1" x14ac:dyDescent="0.25">
      <c r="A11" s="5">
        <v>3</v>
      </c>
      <c r="B11" s="62" t="s">
        <v>36</v>
      </c>
      <c r="C11" s="31">
        <v>10090</v>
      </c>
      <c r="D11" s="31">
        <v>10300</v>
      </c>
      <c r="E11" s="31">
        <v>10626</v>
      </c>
      <c r="F11" s="5"/>
      <c r="G11" s="5"/>
      <c r="H11" s="5"/>
      <c r="I11" s="31">
        <v>8846.2800000000007</v>
      </c>
      <c r="J11" s="19">
        <f t="shared" si="2"/>
        <v>31016</v>
      </c>
      <c r="K11" s="6">
        <v>1</v>
      </c>
      <c r="L11" s="6">
        <v>3</v>
      </c>
      <c r="M11" s="19">
        <f t="shared" ref="M11:M17" si="5">J11/L11</f>
        <v>10338.666666666666</v>
      </c>
      <c r="N11" s="19">
        <f t="shared" si="0"/>
        <v>270.08393757003273</v>
      </c>
      <c r="O11" s="20">
        <f t="shared" si="1"/>
        <v>2.6123672063131875E-2</v>
      </c>
      <c r="P11" s="21">
        <f>I11</f>
        <v>8846.2800000000007</v>
      </c>
      <c r="Q11" s="19">
        <f t="shared" si="4"/>
        <v>8846.2800000000007</v>
      </c>
      <c r="R11" s="26"/>
      <c r="S11" s="27"/>
      <c r="T11" s="27"/>
      <c r="U11" s="27"/>
      <c r="V11" s="27"/>
      <c r="W11" s="27"/>
      <c r="X11" s="27"/>
      <c r="Y11" s="27"/>
      <c r="Z11" s="27"/>
      <c r="AA11" s="27"/>
      <c r="AB11" s="27"/>
    </row>
    <row r="12" spans="1:28" s="7" customFormat="1" ht="27" customHeight="1" x14ac:dyDescent="0.25">
      <c r="A12" s="5">
        <v>4</v>
      </c>
      <c r="B12" s="62" t="s">
        <v>35</v>
      </c>
      <c r="C12" s="31">
        <v>9756.33</v>
      </c>
      <c r="D12" s="31">
        <v>9959</v>
      </c>
      <c r="E12" s="31">
        <v>10152</v>
      </c>
      <c r="F12" s="5"/>
      <c r="G12" s="5"/>
      <c r="H12" s="5"/>
      <c r="I12" s="31">
        <v>21973.13</v>
      </c>
      <c r="J12" s="19">
        <f t="shared" si="2"/>
        <v>29867.33</v>
      </c>
      <c r="K12" s="6">
        <v>1</v>
      </c>
      <c r="L12" s="6">
        <v>3</v>
      </c>
      <c r="M12" s="19">
        <f t="shared" si="5"/>
        <v>9955.7766666666666</v>
      </c>
      <c r="N12" s="19">
        <f t="shared" si="0"/>
        <v>197.85469323049517</v>
      </c>
      <c r="O12" s="20">
        <f t="shared" si="1"/>
        <v>1.987335592741251E-2</v>
      </c>
      <c r="P12" s="21">
        <f t="shared" si="3"/>
        <v>9756.33</v>
      </c>
      <c r="Q12" s="19">
        <f t="shared" si="4"/>
        <v>9756.33</v>
      </c>
      <c r="R12" s="26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s="7" customFormat="1" ht="27" customHeight="1" x14ac:dyDescent="0.25">
      <c r="A13" s="5">
        <v>5</v>
      </c>
      <c r="B13" s="62" t="s">
        <v>37</v>
      </c>
      <c r="C13" s="31">
        <v>8958</v>
      </c>
      <c r="D13" s="31">
        <v>9138.7999999999993</v>
      </c>
      <c r="E13" s="31">
        <v>9400</v>
      </c>
      <c r="F13" s="5"/>
      <c r="G13" s="5"/>
      <c r="H13" s="5"/>
      <c r="I13" s="31">
        <v>11800.96</v>
      </c>
      <c r="J13" s="19">
        <f t="shared" si="2"/>
        <v>27496.799999999999</v>
      </c>
      <c r="K13" s="6">
        <v>5</v>
      </c>
      <c r="L13" s="6">
        <v>3</v>
      </c>
      <c r="M13" s="19">
        <f t="shared" si="5"/>
        <v>9165.6</v>
      </c>
      <c r="N13" s="19">
        <f t="shared" si="0"/>
        <v>222.21539100611375</v>
      </c>
      <c r="O13" s="20">
        <f t="shared" si="1"/>
        <v>2.4244500197053518E-2</v>
      </c>
      <c r="P13" s="21">
        <f t="shared" si="3"/>
        <v>8958</v>
      </c>
      <c r="Q13" s="19">
        <f t="shared" si="4"/>
        <v>44790</v>
      </c>
      <c r="R13" s="26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 s="7" customFormat="1" ht="27" customHeight="1" x14ac:dyDescent="0.25">
      <c r="A14" s="5">
        <v>6</v>
      </c>
      <c r="B14" s="62" t="s">
        <v>38</v>
      </c>
      <c r="C14" s="31">
        <v>2402</v>
      </c>
      <c r="D14" s="31">
        <v>2450.1999999999998</v>
      </c>
      <c r="E14" s="31">
        <v>2500</v>
      </c>
      <c r="F14" s="5"/>
      <c r="G14" s="5"/>
      <c r="H14" s="5"/>
      <c r="I14" s="31"/>
      <c r="J14" s="19">
        <f t="shared" si="2"/>
        <v>7352.2</v>
      </c>
      <c r="K14" s="6">
        <v>6</v>
      </c>
      <c r="L14" s="6">
        <v>3</v>
      </c>
      <c r="M14" s="19">
        <f t="shared" si="5"/>
        <v>2450.7333333333331</v>
      </c>
      <c r="N14" s="19">
        <f t="shared" si="0"/>
        <v>49.00217682239569</v>
      </c>
      <c r="O14" s="20">
        <f t="shared" si="1"/>
        <v>1.999490362982333E-2</v>
      </c>
      <c r="P14" s="21">
        <f t="shared" si="3"/>
        <v>2402</v>
      </c>
      <c r="Q14" s="19">
        <f t="shared" si="4"/>
        <v>14412</v>
      </c>
      <c r="R14" s="26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s="7" customFormat="1" ht="27" customHeight="1" x14ac:dyDescent="0.25">
      <c r="A15" s="5">
        <v>7</v>
      </c>
      <c r="B15" s="62" t="s">
        <v>39</v>
      </c>
      <c r="C15" s="31">
        <v>12958</v>
      </c>
      <c r="D15" s="31">
        <v>13220.2</v>
      </c>
      <c r="E15" s="31">
        <v>13500</v>
      </c>
      <c r="F15" s="5"/>
      <c r="G15" s="5"/>
      <c r="H15" s="5"/>
      <c r="I15" s="31"/>
      <c r="J15" s="19">
        <f t="shared" si="2"/>
        <v>39678.199999999997</v>
      </c>
      <c r="K15" s="6">
        <v>1</v>
      </c>
      <c r="L15" s="6">
        <v>3</v>
      </c>
      <c r="M15" s="19">
        <f t="shared" si="5"/>
        <v>13226.066666666666</v>
      </c>
      <c r="N15" s="19">
        <f t="shared" si="0"/>
        <v>271.04762189204564</v>
      </c>
      <c r="O15" s="20">
        <f t="shared" si="1"/>
        <v>2.0493441377787726E-2</v>
      </c>
      <c r="P15" s="21">
        <f t="shared" si="3"/>
        <v>12958</v>
      </c>
      <c r="Q15" s="19">
        <f t="shared" si="4"/>
        <v>12958</v>
      </c>
      <c r="R15" s="26"/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s="7" customFormat="1" ht="27" customHeight="1" x14ac:dyDescent="0.25">
      <c r="A16" s="5">
        <v>8</v>
      </c>
      <c r="B16" s="62" t="s">
        <v>40</v>
      </c>
      <c r="C16" s="31">
        <v>12020</v>
      </c>
      <c r="D16" s="31">
        <v>12260.4</v>
      </c>
      <c r="E16" s="31">
        <v>12505</v>
      </c>
      <c r="F16" s="5"/>
      <c r="G16" s="5"/>
      <c r="H16" s="5"/>
      <c r="I16" s="31"/>
      <c r="J16" s="19">
        <f t="shared" si="2"/>
        <v>36785.4</v>
      </c>
      <c r="K16" s="6">
        <v>1</v>
      </c>
      <c r="L16" s="6">
        <v>3</v>
      </c>
      <c r="M16" s="19">
        <f t="shared" si="5"/>
        <v>12261.800000000001</v>
      </c>
      <c r="N16" s="19">
        <f t="shared" si="0"/>
        <v>242.503030908894</v>
      </c>
      <c r="O16" s="20">
        <f t="shared" si="1"/>
        <v>1.9777115179573472E-2</v>
      </c>
      <c r="P16" s="21">
        <f t="shared" si="3"/>
        <v>12020</v>
      </c>
      <c r="Q16" s="19">
        <f t="shared" si="4"/>
        <v>12020</v>
      </c>
      <c r="R16" s="26"/>
      <c r="S16" s="27"/>
      <c r="T16" s="27"/>
      <c r="U16" s="27"/>
      <c r="V16" s="27"/>
      <c r="W16" s="27"/>
      <c r="X16" s="27"/>
      <c r="Y16" s="27"/>
      <c r="Z16" s="27"/>
      <c r="AA16" s="27"/>
      <c r="AB16" s="27"/>
    </row>
    <row r="17" spans="1:28" s="7" customFormat="1" ht="27" customHeight="1" x14ac:dyDescent="0.25">
      <c r="A17" s="5">
        <v>9</v>
      </c>
      <c r="B17" s="62" t="s">
        <v>41</v>
      </c>
      <c r="C17" s="31">
        <v>3720</v>
      </c>
      <c r="D17" s="31">
        <v>3790.4</v>
      </c>
      <c r="E17" s="31">
        <v>3900</v>
      </c>
      <c r="F17" s="5"/>
      <c r="G17" s="5"/>
      <c r="H17" s="31">
        <v>3041.23</v>
      </c>
      <c r="I17" s="31"/>
      <c r="J17" s="19">
        <f t="shared" si="2"/>
        <v>11410.4</v>
      </c>
      <c r="K17" s="6">
        <v>2</v>
      </c>
      <c r="L17" s="6">
        <v>3</v>
      </c>
      <c r="M17" s="19">
        <f t="shared" si="5"/>
        <v>3803.4666666666667</v>
      </c>
      <c r="N17" s="19">
        <f t="shared" si="0"/>
        <v>90.708617745687931</v>
      </c>
      <c r="O17" s="20">
        <f t="shared" si="1"/>
        <v>2.3848931960059577E-2</v>
      </c>
      <c r="P17" s="21">
        <f>H17</f>
        <v>3041.23</v>
      </c>
      <c r="Q17" s="19">
        <f t="shared" si="4"/>
        <v>6082.46</v>
      </c>
      <c r="R17" s="26"/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1:28" s="7" customFormat="1" ht="27" customHeight="1" x14ac:dyDescent="0.25">
      <c r="A18" s="5">
        <v>10</v>
      </c>
      <c r="B18" s="62" t="s">
        <v>42</v>
      </c>
      <c r="C18" s="31">
        <v>6728</v>
      </c>
      <c r="D18" s="31">
        <v>6863.6</v>
      </c>
      <c r="E18" s="31">
        <v>7000</v>
      </c>
      <c r="F18" s="5"/>
      <c r="G18" s="5"/>
      <c r="H18" s="5"/>
      <c r="I18" s="31">
        <v>12711.2</v>
      </c>
      <c r="J18" s="19">
        <f>C18+D18+E18</f>
        <v>20591.599999999999</v>
      </c>
      <c r="K18" s="6">
        <v>1</v>
      </c>
      <c r="L18" s="6">
        <v>3</v>
      </c>
      <c r="M18" s="19">
        <f>J18/L18</f>
        <v>6863.8666666666659</v>
      </c>
      <c r="N18" s="19">
        <f t="shared" si="0"/>
        <v>136.00019607829003</v>
      </c>
      <c r="O18" s="20">
        <f>N18/M18</f>
        <v>1.9813933265742833E-2</v>
      </c>
      <c r="P18" s="21">
        <f>C18</f>
        <v>6728</v>
      </c>
      <c r="Q18" s="19">
        <f t="shared" si="4"/>
        <v>6728</v>
      </c>
      <c r="R18" s="26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1:28" s="7" customFormat="1" ht="25.5" x14ac:dyDescent="0.25">
      <c r="A19" s="5">
        <v>11</v>
      </c>
      <c r="B19" s="61" t="s">
        <v>43</v>
      </c>
      <c r="C19" s="30">
        <v>7116</v>
      </c>
      <c r="D19" s="30">
        <v>7259.3</v>
      </c>
      <c r="E19" s="30">
        <v>7504</v>
      </c>
      <c r="F19" s="8"/>
      <c r="G19" s="8"/>
      <c r="H19" s="8"/>
      <c r="I19" s="32">
        <v>10624.05</v>
      </c>
      <c r="J19" s="19">
        <f>C19+D19+E19</f>
        <v>21879.3</v>
      </c>
      <c r="K19" s="29">
        <v>1</v>
      </c>
      <c r="L19" s="9">
        <v>3</v>
      </c>
      <c r="M19" s="19">
        <f>J19/L19</f>
        <v>7293.0999999999995</v>
      </c>
      <c r="N19" s="19">
        <f>IF(ISERR(STDEV(C19:G19)),"",STDEV(C19:G19))</f>
        <v>196.19589700093118</v>
      </c>
      <c r="O19" s="20">
        <f>N19/M19</f>
        <v>2.6901577792835859E-2</v>
      </c>
      <c r="P19" s="21">
        <f>C19</f>
        <v>7116</v>
      </c>
      <c r="Q19" s="19">
        <f>P19*K19</f>
        <v>7116</v>
      </c>
      <c r="R19" s="27">
        <f t="shared" ref="R19" si="6">P19*K19</f>
        <v>7116</v>
      </c>
      <c r="S19" s="27">
        <f>R19/T19*U19</f>
        <v>1186</v>
      </c>
      <c r="T19" s="27">
        <v>120</v>
      </c>
      <c r="U19" s="27">
        <v>20</v>
      </c>
      <c r="V19" s="27"/>
      <c r="W19" s="27"/>
      <c r="X19" s="27"/>
      <c r="Y19" s="27"/>
      <c r="Z19" s="27"/>
      <c r="AA19" s="27"/>
      <c r="AB19" s="27"/>
    </row>
    <row r="20" spans="1:28" s="10" customFormat="1" x14ac:dyDescent="0.25">
      <c r="A20" s="11"/>
      <c r="B20" s="12"/>
      <c r="C20" s="12"/>
      <c r="D20" s="12"/>
      <c r="E20" s="12"/>
      <c r="F20" s="12"/>
      <c r="G20" s="12"/>
      <c r="H20" s="12"/>
      <c r="I20" s="12"/>
      <c r="J20" s="13"/>
      <c r="K20" s="12"/>
      <c r="L20" s="12"/>
      <c r="M20" s="14"/>
      <c r="N20" s="14"/>
      <c r="O20" s="15"/>
      <c r="P20" s="15"/>
      <c r="Q20" s="14"/>
      <c r="R20" s="28">
        <f>SUM(R19:R19)</f>
        <v>7116</v>
      </c>
      <c r="S20" s="25">
        <f>SUM(S19:S19)</f>
        <v>1186</v>
      </c>
      <c r="T20" s="25"/>
      <c r="U20" s="25"/>
      <c r="V20" s="25"/>
      <c r="W20" s="25"/>
      <c r="X20" s="25"/>
      <c r="Y20" s="25"/>
      <c r="Z20" s="25"/>
      <c r="AA20" s="25"/>
      <c r="AB20" s="25"/>
    </row>
    <row r="21" spans="1:28" s="10" customFormat="1" ht="27" customHeight="1" x14ac:dyDescent="0.25">
      <c r="A21" s="44" t="s">
        <v>18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16">
        <f>SUM(Q9:Q19)</f>
        <v>193821.06999999998</v>
      </c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</row>
    <row r="22" spans="1:28" s="10" customFormat="1" ht="45.75" customHeight="1" x14ac:dyDescent="0.25">
      <c r="A22" s="2"/>
      <c r="B22" s="45" t="s">
        <v>19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</row>
    <row r="23" spans="1:28" s="10" customFormat="1" ht="32.25" customHeight="1" x14ac:dyDescent="0.25">
      <c r="B23" s="46" t="s">
        <v>20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</row>
    <row r="24" spans="1:28" ht="36" customHeight="1" x14ac:dyDescent="0.25">
      <c r="B24" s="46" t="s">
        <v>29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</row>
    <row r="25" spans="1:28" ht="15.75" x14ac:dyDescent="0.25">
      <c r="B25" s="42" t="s">
        <v>30</v>
      </c>
      <c r="C25" s="42"/>
      <c r="D25" s="42"/>
      <c r="E25" s="22"/>
      <c r="F25" s="22"/>
      <c r="G25" s="22"/>
      <c r="H25" s="22"/>
      <c r="I25" s="42" t="s">
        <v>31</v>
      </c>
      <c r="J25" s="42"/>
    </row>
    <row r="28" spans="1:28" x14ac:dyDescent="0.25">
      <c r="Q28" s="18"/>
    </row>
  </sheetData>
  <autoFilter ref="A8:Q19" xr:uid="{00000000-0009-0000-0000-000000000000}"/>
  <mergeCells count="22">
    <mergeCell ref="B25:D25"/>
    <mergeCell ref="I25:J25"/>
    <mergeCell ref="J6:J7"/>
    <mergeCell ref="K6:K7"/>
    <mergeCell ref="L6:L7"/>
    <mergeCell ref="A21:P21"/>
    <mergeCell ref="B22:Q22"/>
    <mergeCell ref="B23:Q23"/>
    <mergeCell ref="B24:Q24"/>
    <mergeCell ref="M6:O6"/>
    <mergeCell ref="P6:P7"/>
    <mergeCell ref="Q6:Q7"/>
    <mergeCell ref="A6:A7"/>
    <mergeCell ref="B6:B7"/>
    <mergeCell ref="C6:G6"/>
    <mergeCell ref="H6:H7"/>
    <mergeCell ref="I6:I7"/>
    <mergeCell ref="A1:Q1"/>
    <mergeCell ref="A2:Q2"/>
    <mergeCell ref="A3:Q3"/>
    <mergeCell ref="A4:Q4"/>
    <mergeCell ref="A5:Q5"/>
  </mergeCells>
  <conditionalFormatting sqref="O9:O2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2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+100р</vt:lpstr>
      <vt:lpstr>'Расчет +100р'!Область_печати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2026-03-10T09:13:16Z</cp:lastPrinted>
  <dcterms:created xsi:type="dcterms:W3CDTF">2021-07-27T12:27:58Z</dcterms:created>
  <dcterms:modified xsi:type="dcterms:W3CDTF">2026-06-17T07:10:27Z</dcterms:modified>
</cp:coreProperties>
</file>