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обосн" sheetId="8" r:id="rId1"/>
  </sheets>
  <externalReferences>
    <externalReference r:id="rId2"/>
  </externalReferenc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9" i="8" l="1"/>
  <c r="I8" i="8"/>
  <c r="B9" i="8" l="1"/>
  <c r="B8" i="8"/>
  <c r="K9" i="8" l="1"/>
  <c r="L9" i="8" s="1"/>
  <c r="K8" i="8"/>
  <c r="L8" i="8" s="1"/>
  <c r="N9" i="8"/>
  <c r="O9" i="8" s="1"/>
  <c r="M9" i="8"/>
  <c r="M8" i="8" l="1"/>
  <c r="N8" i="8" l="1"/>
  <c r="O8" i="8" s="1"/>
  <c r="O10" i="8" l="1"/>
</calcChain>
</file>

<file path=xl/sharedStrings.xml><?xml version="1.0" encoding="utf-8"?>
<sst xmlns="http://schemas.openxmlformats.org/spreadsheetml/2006/main" count="31" uniqueCount="30">
  <si>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</si>
  <si>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</si>
  <si>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</si>
  <si>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</si>
  <si>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</si>
  <si>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</si>
  <si>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</si>
  <si>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</si>
  <si>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</si>
  <si>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</si>
  <si>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</si>
  <si>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</si>
  <si>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</si>
  <si>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</si>
  <si>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</si>
  <si>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</si>
  <si>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Наименьшая цена, определяемая методом сопоставимых рыночных цен., руб.</t>
  </si>
  <si>
    <t xml:space="preserve"> Заведующий отделом по обслуживанию здания </t>
  </si>
  <si>
    <t>шт</t>
  </si>
  <si>
    <t>Ценовое предложение №1, вх. № 50 от 09.04.2026</t>
  </si>
  <si>
    <t>Ценовое предложение №3, вх. № 52 от 09.04.2026</t>
  </si>
  <si>
    <t>Ценовое предложение №2, вх. № 51 от 09.04.2026</t>
  </si>
  <si>
    <t>А.В. Нестеренко</t>
  </si>
  <si>
    <t>Обоснование и определение начальной цены единицы товара, работы, услуги, начальной суммы цен указанных единиц, максимального значения цены контракта</t>
  </si>
  <si>
    <t>Цена за единицу, прянятая для расчета НЦЕ (руб.)</t>
  </si>
  <si>
    <t>НЦЕ с учетом округления цены за единицу (руб.)</t>
  </si>
  <si>
    <t>Начальная цена единицы товара, работы, услуги (далее - НЦЕ), начальная сумма цен указанных единиц, максимальное значение цены контракта (далее - МЗЦК) определены  методом сопоставимых рыночных цен (анализа рынка).</t>
  </si>
  <si>
    <t xml:space="preserve">Начальная сумма цен единиц товара, работы, услуги составляет </t>
  </si>
  <si>
    <t>Максимальное значение цены контракта определено Заказчиком в пределах выделенных лимитов финансирования и составляет 403 640,00 руб.</t>
  </si>
  <si>
    <t>Дата подготовки обоснования НМЦК  10.06.2026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</si>
</sst>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41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9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Fill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Border="1"/>
    <xf numFmtId="0" fontId="3" fillId="0" borderId="0" xfId="0" applyFont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2" fillId="0" borderId="0" xfId="0" applyFont="1" applyBorder="1" applyAlignment="1">
      <alignment horizontal="left" vertical="top" wrapText="1"/>
    </xf>
    <xf numFmtId="2" fontId="2" fillId="0" borderId="0" xfId="0" applyNumberFormat="1" applyFont="1"/>
    <xf numFmtId="2" fontId="4" fillId="0" borderId="0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vertical="top"/>
    </xf>
    <xf numFmtId="2" fontId="3" fillId="0" borderId="0" xfId="0" applyNumberFormat="1" applyFont="1" applyBorder="1"/>
    <xf numFmtId="2" fontId="3" fillId="0" borderId="0" xfId="0" applyNumberFormat="1" applyFont="1" applyBorder="1" applyAlignment="1" applyProtection="1">
      <alignment horizontal="center" wrapText="1"/>
      <protection locked="0"/>
    </xf>
    <xf numFmtId="0" fontId="11" fillId="3" borderId="5" xfId="0" applyFont="1" applyFill="1" applyBorder="1" applyAlignment="1">
      <alignment horizontal="center" vertical="center" textRotation="90" wrapText="1"/>
    </xf>
    <xf numFmtId="0" fontId="13" fillId="0" borderId="0" xfId="0" applyFont="1"/>
    <xf numFmtId="2" fontId="9" fillId="0" borderId="0" xfId="0" applyNumberFormat="1" applyFont="1"/>
    <xf numFmtId="4" fontId="15" fillId="5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 justifyLastLine="1"/>
    </xf>
    <xf numFmtId="1" fontId="3" fillId="5" borderId="1" xfId="0" applyNumberFormat="1" applyFont="1" applyFill="1" applyBorder="1" applyAlignment="1">
      <alignment horizontal="center" vertical="center" wrapText="1" justifyLastLine="1"/>
    </xf>
    <xf numFmtId="0" fontId="4" fillId="4" borderId="8" xfId="0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 justifyLastLine="1"/>
    </xf>
    <xf numFmtId="164" fontId="3" fillId="5" borderId="1" xfId="0" applyNumberFormat="1" applyFont="1" applyFill="1" applyBorder="1" applyAlignment="1">
      <alignment horizontal="center" vertical="center" justifyLastLine="1"/>
    </xf>
    <xf numFmtId="10" fontId="3" fillId="5" borderId="1" xfId="0" applyNumberFormat="1" applyFont="1" applyFill="1" applyBorder="1" applyAlignment="1">
      <alignment horizontal="center" vertical="center" justifyLastLine="1"/>
    </xf>
    <xf numFmtId="2" fontId="3" fillId="0" borderId="1" xfId="0" applyNumberFormat="1" applyFont="1" applyBorder="1" applyAlignment="1">
      <alignment horizontal="center" vertical="center"/>
    </xf>
    <xf numFmtId="4" fontId="3" fillId="5" borderId="11" xfId="0" applyNumberFormat="1" applyFont="1" applyFill="1" applyBorder="1" applyAlignment="1">
      <alignment horizontal="center" vertical="center" wrapText="1" justifyLastLine="1"/>
    </xf>
    <xf numFmtId="0" fontId="4" fillId="4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 justifyLastLine="1"/>
    </xf>
    <xf numFmtId="0" fontId="14" fillId="0" borderId="0" xfId="0" applyFont="1" applyBorder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>
      <alignment horizontal="right"/>
    </xf>
    <xf numFmtId="0" fontId="4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>
      <alignment horizontal="right" vertical="center" wrapText="1"/>
    </xf>
    <xf numFmtId="0" fontId="4" fillId="0" borderId="9" xfId="0" applyFont="1" applyFill="1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12" fillId="0" borderId="16" xfId="0" applyFont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2" fontId="5" fillId="2" borderId="12" xfId="0" applyNumberFormat="1" applyFont="1" applyFill="1" applyBorder="1" applyAlignment="1">
      <alignment horizontal="center" vertical="center" textRotation="90" wrapText="1"/>
    </xf>
    <xf numFmtId="2" fontId="5" fillId="2" borderId="13" xfId="0" applyNumberFormat="1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952500</xdr:rowOff>
    </xdr:from>
    <xdr:to>
      <xdr:col>12</xdr:col>
      <xdr:colOff>0</xdr:colOff>
      <xdr:row>6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923925</xdr:rowOff>
    </xdr:from>
    <xdr:to>
      <xdr:col>10</xdr:col>
      <xdr:colOff>1019175</xdr:colOff>
      <xdr:row>6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6</xdr:row>
      <xdr:rowOff>1600200</xdr:rowOff>
    </xdr:from>
    <xdr:to>
      <xdr:col>12</xdr:col>
      <xdr:colOff>1504950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73;&#1086;&#1089;&#1085;&#1086;&#1074;&#1072;&#1085;&#1080;&#1077;%20&#1053;&#1052;&#1062;&#1050;%20&#1074;&#1077;&#1085;&#1082;&#1080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"/>
    </sheetNames>
    <sheetDataSet>
      <sheetData sheetId="0">
        <row r="8">
          <cell r="B8" t="str">
            <v>Траурный венок из искусственных цветов (гвоздика, роза, лилия, дельфиниум</v>
          </cell>
        </row>
        <row r="9">
          <cell r="B9" t="str">
            <v>Свежие цветы для возложения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topLeftCell="A2" zoomScale="88" zoomScaleNormal="88" workbookViewId="0">
      <selection activeCell="H7" sqref="H7"/>
    </sheetView>
  </sheetViews>
  <sheetFormatPr defaultRowHeight="12.75" x14ac:dyDescent="0.2"/>
  <cols>
    <col min="1" max="1" width="4.7109375" style="1" customWidth="1"/>
    <col min="2" max="2" width="56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11.42578125" style="16" customWidth="1"/>
    <col min="10" max="10" width="13.85546875" style="1" customWidth="1"/>
    <col min="11" max="11" width="15.42578125" style="1" customWidth="1"/>
    <col min="12" max="12" width="14.28515625" style="1" customWidth="1"/>
    <col min="13" max="13" width="21.28515625" style="1" customWidth="1"/>
    <col min="14" max="14" width="11" style="1" customWidth="1"/>
    <col min="15" max="15" width="13.710937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6" ht="15.75" hidden="1" x14ac:dyDescent="0.25">
      <c r="K1" s="2" t="s">
        <v>1</v>
      </c>
    </row>
    <row r="2" spans="1:16" ht="43.5" customHeight="1" x14ac:dyDescent="0.2">
      <c r="A2" s="47" t="s">
        <v>23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6" ht="21" customHeight="1" x14ac:dyDescent="0.2">
      <c r="A3" s="13"/>
      <c r="B3" s="13"/>
      <c r="C3" s="13"/>
      <c r="D3" s="13"/>
      <c r="E3" s="13"/>
      <c r="F3" s="13"/>
      <c r="G3" s="13"/>
      <c r="H3" s="13"/>
      <c r="I3" s="17"/>
      <c r="J3" s="13"/>
      <c r="K3" s="13"/>
      <c r="L3" s="13"/>
      <c r="M3" s="13"/>
      <c r="N3" s="13"/>
      <c r="O3" s="13"/>
    </row>
    <row r="4" spans="1:16" ht="30.75" customHeight="1" x14ac:dyDescent="0.2">
      <c r="A4" s="58" t="s">
        <v>26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60"/>
    </row>
    <row r="5" spans="1:16" ht="18" customHeight="1" x14ac:dyDescent="0.2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7"/>
    </row>
    <row r="6" spans="1:16" ht="43.5" customHeight="1" x14ac:dyDescent="0.2">
      <c r="A6" s="48" t="s">
        <v>2</v>
      </c>
      <c r="B6" s="48" t="s">
        <v>14</v>
      </c>
      <c r="C6" s="50" t="s">
        <v>3</v>
      </c>
      <c r="D6" s="52" t="s">
        <v>0</v>
      </c>
      <c r="E6" s="54" t="s">
        <v>4</v>
      </c>
      <c r="F6" s="54"/>
      <c r="G6" s="54"/>
      <c r="H6" s="54"/>
      <c r="I6" s="63" t="s">
        <v>16</v>
      </c>
      <c r="J6" s="61" t="s">
        <v>5</v>
      </c>
      <c r="K6" s="61"/>
      <c r="L6" s="61"/>
      <c r="M6" s="62" t="s">
        <v>6</v>
      </c>
      <c r="N6" s="62"/>
      <c r="O6" s="62"/>
    </row>
    <row r="7" spans="1:16" ht="261" x14ac:dyDescent="0.2">
      <c r="A7" s="49"/>
      <c r="B7" s="49"/>
      <c r="C7" s="51"/>
      <c r="D7" s="53"/>
      <c r="E7" s="21" t="s">
        <v>19</v>
      </c>
      <c r="F7" s="21" t="s">
        <v>21</v>
      </c>
      <c r="G7" s="21" t="s">
        <v>20</v>
      </c>
      <c r="H7" s="12" t="s">
        <v>7</v>
      </c>
      <c r="I7" s="64"/>
      <c r="J7" s="10" t="s">
        <v>8</v>
      </c>
      <c r="K7" s="11" t="s">
        <v>9</v>
      </c>
      <c r="L7" s="11" t="s">
        <v>10</v>
      </c>
      <c r="M7" s="11" t="s">
        <v>11</v>
      </c>
      <c r="N7" s="12" t="s">
        <v>24</v>
      </c>
      <c r="O7" s="12" t="s">
        <v>25</v>
      </c>
    </row>
    <row r="8" spans="1:16" s="3" customFormat="1" ht="110.25" customHeight="1" x14ac:dyDescent="0.2">
      <c r="A8" s="33">
        <v>1</v>
      </c>
      <c r="B8" s="35" t="str">
        <f>[1]обосн!$B$8</f>
        <v>Траурный венок из искусственных цветов (гвоздика, роза, лилия, дельфиниум</v>
      </c>
      <c r="C8" s="36" t="s">
        <v>18</v>
      </c>
      <c r="D8" s="25">
        <v>1</v>
      </c>
      <c r="E8" s="24">
        <v>5200</v>
      </c>
      <c r="F8" s="24">
        <v>5100</v>
      </c>
      <c r="G8" s="24">
        <v>5055</v>
      </c>
      <c r="H8" s="26">
        <v>3</v>
      </c>
      <c r="I8" s="24">
        <f>MIN(E8:G8)</f>
        <v>5055</v>
      </c>
      <c r="J8" s="28">
        <v>5118.33</v>
      </c>
      <c r="K8" s="29">
        <f t="shared" ref="K8:K9" si="0">STDEV(E8:G8)</f>
        <v>74.218146927374406</v>
      </c>
      <c r="L8" s="30">
        <f t="shared" ref="L8:L9" si="1">K8/J8</f>
        <v>1.4500461464457041E-2</v>
      </c>
      <c r="M8" s="28">
        <f>((D8/H8)*(SUM(E8:G8)))</f>
        <v>5118.333333333333</v>
      </c>
      <c r="N8" s="31">
        <f>IF($J8&gt;$I8,$I8,$J8)</f>
        <v>5055</v>
      </c>
      <c r="O8" s="32">
        <f>N8*D8</f>
        <v>5055</v>
      </c>
      <c r="P8" s="23"/>
    </row>
    <row r="9" spans="1:16" s="3" customFormat="1" ht="66.75" customHeight="1" x14ac:dyDescent="0.2">
      <c r="A9" s="27">
        <v>2</v>
      </c>
      <c r="B9" s="35" t="str">
        <f>[1]обосн!$B$9</f>
        <v>Свежие цветы для возложения</v>
      </c>
      <c r="C9" s="36" t="s">
        <v>18</v>
      </c>
      <c r="D9" s="25">
        <v>1</v>
      </c>
      <c r="E9" s="24">
        <v>95</v>
      </c>
      <c r="F9" s="24">
        <v>92</v>
      </c>
      <c r="G9" s="24">
        <v>95</v>
      </c>
      <c r="H9" s="26">
        <v>3</v>
      </c>
      <c r="I9" s="24">
        <f>MIN(E9:G9)</f>
        <v>92</v>
      </c>
      <c r="J9" s="28">
        <v>92.33</v>
      </c>
      <c r="K9" s="29">
        <f t="shared" si="0"/>
        <v>1.7320508075688772</v>
      </c>
      <c r="L9" s="30">
        <f t="shared" si="1"/>
        <v>1.8759350239021741E-2</v>
      </c>
      <c r="M9" s="28">
        <f>((D9/H9)*(SUM(E9:G9)))</f>
        <v>94</v>
      </c>
      <c r="N9" s="31">
        <f t="shared" ref="N9" si="2">IF($J9&gt;$I9,$I9,$J9)</f>
        <v>92</v>
      </c>
      <c r="O9" s="32">
        <f t="shared" ref="O9" si="3">N9*D9</f>
        <v>92</v>
      </c>
      <c r="P9" s="23"/>
    </row>
    <row r="10" spans="1:16" ht="24.6" customHeight="1" x14ac:dyDescent="0.2">
      <c r="A10" s="42" t="s">
        <v>27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4"/>
      <c r="O10" s="34">
        <f>SUM(O8:O9)</f>
        <v>5147</v>
      </c>
      <c r="P10" s="16"/>
    </row>
    <row r="11" spans="1:16" s="22" customFormat="1" ht="18.75" x14ac:dyDescent="0.3">
      <c r="A11" s="45" t="s">
        <v>28</v>
      </c>
      <c r="B11" s="45"/>
      <c r="C11" s="45"/>
      <c r="D11" s="45"/>
      <c r="E11" s="45"/>
      <c r="F11" s="45"/>
      <c r="G11" s="45"/>
      <c r="H11" s="45"/>
      <c r="I11" s="46"/>
      <c r="J11" s="46"/>
      <c r="K11" s="46"/>
      <c r="L11" s="46"/>
      <c r="M11" s="46"/>
      <c r="N11" s="46"/>
      <c r="O11" s="46"/>
    </row>
    <row r="12" spans="1:16" s="4" customFormat="1" ht="13.9" customHeight="1" x14ac:dyDescent="0.25">
      <c r="A12" s="37" t="s">
        <v>13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6" s="5" customFormat="1" ht="63.6" customHeight="1" x14ac:dyDescent="0.25">
      <c r="A13" s="37" t="s">
        <v>12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</row>
    <row r="14" spans="1:16" s="4" customFormat="1" ht="24" customHeight="1" x14ac:dyDescent="0.25">
      <c r="A14" s="37" t="s">
        <v>15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6" s="4" customFormat="1" ht="23.25" customHeight="1" x14ac:dyDescent="0.25">
      <c r="A15" s="41" t="s">
        <v>29</v>
      </c>
      <c r="B15" s="41"/>
      <c r="C15" s="41"/>
      <c r="D15" s="41"/>
      <c r="E15" s="41"/>
      <c r="F15" s="41"/>
      <c r="G15" s="41"/>
      <c r="H15" s="41"/>
      <c r="I15" s="41"/>
      <c r="J15" s="41"/>
      <c r="K15" s="15"/>
      <c r="L15" s="15"/>
      <c r="M15" s="15"/>
      <c r="N15" s="15"/>
      <c r="O15" s="15"/>
    </row>
    <row r="16" spans="1:16" s="4" customFormat="1" ht="15.75" x14ac:dyDescent="0.25">
      <c r="A16" s="14" t="s">
        <v>17</v>
      </c>
      <c r="B16" s="14"/>
      <c r="C16" s="14"/>
      <c r="D16" s="14"/>
      <c r="E16" s="14"/>
      <c r="F16" s="14"/>
      <c r="G16" s="14"/>
      <c r="H16" s="14"/>
      <c r="I16" s="18"/>
      <c r="J16" s="14"/>
      <c r="K16" s="14"/>
      <c r="L16" s="14"/>
      <c r="M16" s="14"/>
      <c r="N16" s="40" t="s">
        <v>22</v>
      </c>
      <c r="O16" s="40"/>
      <c r="P16" s="7"/>
    </row>
    <row r="17" spans="1:15" ht="15.75" x14ac:dyDescent="0.25">
      <c r="A17" s="39"/>
      <c r="B17" s="39"/>
      <c r="C17" s="2"/>
      <c r="D17" s="8"/>
      <c r="E17" s="8"/>
      <c r="F17" s="8"/>
      <c r="G17" s="8"/>
      <c r="H17" s="8"/>
      <c r="I17" s="19"/>
      <c r="K17" s="39"/>
      <c r="L17" s="39"/>
    </row>
    <row r="18" spans="1:15" s="6" customFormat="1" ht="15.75" x14ac:dyDescent="0.25">
      <c r="A18" s="38"/>
      <c r="B18" s="38"/>
      <c r="C18" s="38"/>
      <c r="D18" s="38"/>
      <c r="E18" s="38"/>
      <c r="F18" s="38"/>
      <c r="G18" s="38"/>
      <c r="H18" s="9"/>
      <c r="I18" s="20"/>
    </row>
    <row r="19" spans="1:15" s="6" customFormat="1" ht="15" x14ac:dyDescent="0.2">
      <c r="A19" s="1"/>
      <c r="B19" s="1"/>
      <c r="C19" s="1"/>
      <c r="D19" s="1"/>
      <c r="E19" s="1"/>
      <c r="F19" s="1"/>
      <c r="G19" s="1"/>
      <c r="H19" s="1"/>
      <c r="I19" s="16"/>
      <c r="J19" s="1"/>
      <c r="K19" s="1"/>
      <c r="L19" s="1"/>
      <c r="M19" s="1"/>
      <c r="N19" s="1"/>
      <c r="O19" s="1"/>
    </row>
    <row r="21" spans="1:15" s="6" customFormat="1" ht="15" x14ac:dyDescent="0.2">
      <c r="A21" s="1"/>
      <c r="B21" s="1"/>
      <c r="C21" s="1"/>
      <c r="D21" s="1"/>
      <c r="E21" s="1"/>
      <c r="F21" s="1"/>
      <c r="G21" s="1"/>
      <c r="H21" s="1"/>
      <c r="I21" s="16"/>
      <c r="J21" s="1"/>
      <c r="K21" s="1"/>
      <c r="L21" s="1"/>
      <c r="M21" s="1"/>
      <c r="N21" s="1"/>
      <c r="O21" s="1"/>
    </row>
  </sheetData>
  <mergeCells count="21">
    <mergeCell ref="A10:N10"/>
    <mergeCell ref="A11:O11"/>
    <mergeCell ref="A2:O2"/>
    <mergeCell ref="A6:A7"/>
    <mergeCell ref="B6:B7"/>
    <mergeCell ref="C6:C7"/>
    <mergeCell ref="D6:D7"/>
    <mergeCell ref="E6:H6"/>
    <mergeCell ref="A5:O5"/>
    <mergeCell ref="A4:O4"/>
    <mergeCell ref="J6:L6"/>
    <mergeCell ref="M6:O6"/>
    <mergeCell ref="I6:I7"/>
    <mergeCell ref="A12:O12"/>
    <mergeCell ref="A18:G18"/>
    <mergeCell ref="A17:B17"/>
    <mergeCell ref="K17:L17"/>
    <mergeCell ref="N16:O16"/>
    <mergeCell ref="A13:O13"/>
    <mergeCell ref="A14:O14"/>
    <mergeCell ref="A15:J15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2026-06-11T06:45:44Z</dcterms:modified>
</cp:coreProperties>
</file>