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3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<sst xmlns="http://schemas.openxmlformats.org/spreadsheetml/2006/main" count="42" uniqueCount="26">
  <si>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</si>
  <si>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</si>
  <si>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товара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</si>
  <si>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</si>
  <si>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</si>
  <si>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</si>
  <si>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</si>
  <si>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(анализа рынка)*</t>
  </si>
  <si>
    <t xml:space="preserve">       КП 1       (вход. № 490  от 16.06.2026г.)</t>
  </si>
  <si>
    <t xml:space="preserve">       КП 2       (вход. № 491 от 16.06.2026г.)</t>
  </si>
  <si>
    <t xml:space="preserve">       КП 3       (вход. № 492  от 16.06.2026г.)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</si>
  <si>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</si>
  <si>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</si>
  <si>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</si>
  <si>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</si>
  <si>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единицы, рассчитанная по п. 9 приказа        № 450н</t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</si>
  <si>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</si>
  <si>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</si>
  <si>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 </t>
  </si>
  <si>
    <t xml:space="preserve">Игла шовная, многоразового использования</t>
  </si>
  <si>
    <t xml:space="preserve">шт.</t>
  </si>
  <si>
    <t xml:space="preserve">Итого:</t>
  </si>
  <si>
    <t xml:space="preserve">В результате проведённого расчёта Н(М)ЦК контракта составила: 64 740 рублей 00 копеек</t>
  </si>
  <si>
    <t xml:space="preserve">Шестьдесят четыре тысячи семьсот сорок рублей 00 копеек</t>
  </si>
  <si>
    <t xml:space="preserve">* 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 НМЦК, исходя из наименьшей цены единицы товара и имеющегося у Заказчика объема финансового обеспечения.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изделий.  Информация о валюте, используемой для формирования цены контракта и расчетов с поставщиком (подрядчиком, исполнителем) – Российский рубль.
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
</t>
  </si>
  <si>
    <t xml:space="preserve">Расчёт :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</si>
</sst>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&quot;р.&quot;;\-#,##0&quot;р.&quot;"/>
    <numFmt numFmtId="166" formatCode="#,##0"/>
    <numFmt numFmtId="167" formatCode="0.00"/>
    <numFmt numFmtId="168" formatCode="#,##0.00"/>
    <numFmt numFmtId="169" formatCode="#,##0.00_р_."/>
  </numFmts>
  <fonts count="22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theme="1"/>
      <name val="Calibri"/>
      <family val="2"/>
      <charset val="238"/>
    </font>
    <font>
      <sz val="10"/>
      <name val="Arial Cyr"/>
      <family val="0"/>
      <charset val="204"/>
    </font>
    <font>
      <sz val="11"/>
      <color theme="1"/>
      <name val="Calibri"/>
      <family val="2"/>
      <charset val="1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rgb="FF000000"/>
      <name val="Times New Roman"/>
      <family val="1"/>
      <charset val="1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  <font>
      <b val="true"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4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2" borderId="5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6" fontId="17" fillId="2" borderId="5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8" fontId="18" fillId="0" borderId="2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5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2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uro 2 2" xfId="20"/>
    <cellStyle name="Normal 2" xfId="21"/>
    <cellStyle name="Normal 5" xfId="22"/>
    <cellStyle name="Normal 7" xfId="23"/>
    <cellStyle name="Normal_proposal" xfId="24"/>
    <cellStyle name="Обычный 10" xfId="25"/>
    <cellStyle name="Обычный 10 2" xfId="26"/>
    <cellStyle name="Обычный 11" xfId="27"/>
    <cellStyle name="Обычный 12" xfId="28"/>
    <cellStyle name="Обычный 13" xfId="29"/>
    <cellStyle name="Обычный 14" xfId="30"/>
    <cellStyle name="Обычный 15" xfId="31"/>
    <cellStyle name="Обычный 18" xfId="32"/>
    <cellStyle name="Обычный 19" xfId="33"/>
    <cellStyle name="Обычный 2" xfId="34"/>
    <cellStyle name="Обычный 2 2" xfId="35"/>
    <cellStyle name="Обычный 2 3" xfId="36"/>
    <cellStyle name="Обычный 2 4" xfId="37"/>
    <cellStyle name="Обычный 3" xfId="38"/>
    <cellStyle name="Обычный 4" xfId="39"/>
    <cellStyle name="Обычный 7" xfId="40"/>
    <cellStyle name="Обычный 8" xfId="41"/>
    <cellStyle name="Обычный 9" xfId="42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1207080</xdr:colOff>
      <xdr:row>2</xdr:row>
      <xdr:rowOff>1920240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137240" y="2667240"/>
          <a:ext cx="959400" cy="348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415080</xdr:colOff>
      <xdr:row>2</xdr:row>
      <xdr:rowOff>1624680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156320" y="2495520"/>
          <a:ext cx="148320" cy="224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84240</xdr:colOff>
      <xdr:row>2</xdr:row>
      <xdr:rowOff>756000</xdr:rowOff>
    </xdr:from>
    <xdr:to>
      <xdr:col>9</xdr:col>
      <xdr:colOff>877680</xdr:colOff>
      <xdr:row>2</xdr:row>
      <xdr:rowOff>1104480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8926560" y="1851480"/>
          <a:ext cx="793440" cy="348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36000</xdr:colOff>
      <xdr:row>2</xdr:row>
      <xdr:rowOff>568800</xdr:rowOff>
    </xdr:from>
    <xdr:to>
      <xdr:col>8</xdr:col>
      <xdr:colOff>889200</xdr:colOff>
      <xdr:row>2</xdr:row>
      <xdr:rowOff>1002960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7891560" y="1664280"/>
          <a:ext cx="853200" cy="434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415080</xdr:colOff>
      <xdr:row>2</xdr:row>
      <xdr:rowOff>1624680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156320" y="2495520"/>
          <a:ext cx="148320" cy="2246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19"/>
  <sheetViews>
    <sheetView showFormulas="false" showGridLines="true" showRowColHeaders="true" showZeros="true" rightToLeft="false" tabSelected="true" showOutlineSymbols="true" defaultGridColor="true" view="normal" topLeftCell="A3" colorId="64" zoomScale="100" zoomScaleNormal="100" zoomScalePageLayoutView="100" workbookViewId="0">
      <selection pane="topLeft" activeCell="R9" activeCellId="0" sqref="R9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2" width="33.57"/>
    <col collapsed="false" customWidth="true" hidden="false" outlineLevel="0" max="4" min="3" style="2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15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3.57"/>
    <col collapsed="false" customWidth="true" hidden="false" outlineLevel="0" max="13" min="13" style="1" width="15.14"/>
    <col collapsed="false" customWidth="true" hidden="false" outlineLevel="0" max="15" min="14" style="1" width="16"/>
    <col collapsed="false" customWidth="true" hidden="false" outlineLevel="0" max="16" min="16" style="1" width="9.6"/>
  </cols>
  <sheetData>
    <row r="1" customFormat="false" ht="48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customFormat="false" ht="37.5" hidden="false" customHeight="true" outlineLevel="0" collapsed="false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/>
      <c r="G2" s="4"/>
      <c r="H2" s="6" t="s">
        <v>6</v>
      </c>
      <c r="I2" s="6"/>
      <c r="J2" s="6"/>
      <c r="K2" s="7" t="s">
        <v>7</v>
      </c>
      <c r="L2" s="7"/>
      <c r="M2" s="7"/>
      <c r="N2" s="7"/>
      <c r="O2" s="7"/>
    </row>
    <row r="3" customFormat="false" ht="159.75" hidden="false" customHeight="true" outlineLevel="0" collapsed="false">
      <c r="A3" s="4"/>
      <c r="B3" s="4"/>
      <c r="C3" s="4"/>
      <c r="D3" s="5"/>
      <c r="E3" s="8" t="s">
        <v>8</v>
      </c>
      <c r="F3" s="8" t="s">
        <v>9</v>
      </c>
      <c r="G3" s="8" t="s">
        <v>10</v>
      </c>
      <c r="H3" s="4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1" t="s">
        <v>16</v>
      </c>
      <c r="N3" s="11" t="s">
        <v>17</v>
      </c>
      <c r="O3" s="12" t="s">
        <v>18</v>
      </c>
    </row>
    <row r="4" customFormat="false" ht="15" hidden="false" customHeight="false" outlineLevel="0" collapsed="false">
      <c r="A4" s="13" t="n">
        <v>1</v>
      </c>
      <c r="B4" s="14" t="s">
        <v>19</v>
      </c>
      <c r="C4" s="15" t="s">
        <v>20</v>
      </c>
      <c r="D4" s="16" t="n">
        <v>200</v>
      </c>
      <c r="E4" s="17" t="n">
        <v>39.2</v>
      </c>
      <c r="F4" s="17" t="n">
        <v>40.38</v>
      </c>
      <c r="G4" s="17" t="n">
        <v>42.34</v>
      </c>
      <c r="H4" s="18" t="n">
        <f aca="false">AVERAGEA(E4:G4)</f>
        <v>40.64</v>
      </c>
      <c r="I4" s="19" t="n">
        <f aca="false">SQRT(((SUM((POWER(G4-H4,2)),(POWER(F4-H4,2)),(POWER(E4-H4,2)))/(COLUMNS(E4:G4)-1))))</f>
        <v>1.58606431143255</v>
      </c>
      <c r="J4" s="20" t="n">
        <f aca="false">ROUND(I4/H4*100,2)</f>
        <v>3.9</v>
      </c>
      <c r="K4" s="21" t="n">
        <f aca="false">H4*D4</f>
        <v>8128</v>
      </c>
      <c r="L4" s="21" t="n">
        <f aca="false">H4</f>
        <v>40.64</v>
      </c>
      <c r="M4" s="21" t="n">
        <f aca="false">E4</f>
        <v>39.2</v>
      </c>
      <c r="N4" s="21" t="n">
        <f aca="false">ROUNDDOWN(M4,2)</f>
        <v>39.2</v>
      </c>
      <c r="O4" s="22" t="n">
        <f aca="false">E4*D4</f>
        <v>7840</v>
      </c>
      <c r="P4" s="23"/>
      <c r="Q4" s="23"/>
    </row>
    <row r="5" customFormat="false" ht="15" hidden="false" customHeight="false" outlineLevel="0" collapsed="false">
      <c r="A5" s="13" t="n">
        <v>2</v>
      </c>
      <c r="B5" s="14" t="s">
        <v>19</v>
      </c>
      <c r="C5" s="15" t="s">
        <v>20</v>
      </c>
      <c r="D5" s="16" t="n">
        <v>200</v>
      </c>
      <c r="E5" s="17" t="n">
        <v>33.5</v>
      </c>
      <c r="F5" s="17" t="n">
        <v>34.51</v>
      </c>
      <c r="G5" s="17" t="n">
        <v>36.18</v>
      </c>
      <c r="H5" s="18" t="n">
        <f aca="false">AVERAGEA(E5:G5)</f>
        <v>34.73</v>
      </c>
      <c r="I5" s="19" t="n">
        <f aca="false">SQRT(((SUM((POWER(G5-H5,2)),(POWER(F5-H5,2)),(POWER(E5-H5,2)))/(COLUMNS(E5:G5)-1))))</f>
        <v>1.35347700386819</v>
      </c>
      <c r="J5" s="20" t="n">
        <f aca="false">ROUND(I5/H5*100,2)</f>
        <v>3.9</v>
      </c>
      <c r="K5" s="21" t="n">
        <f aca="false">H5*D5</f>
        <v>6946</v>
      </c>
      <c r="L5" s="21" t="n">
        <f aca="false">H5</f>
        <v>34.73</v>
      </c>
      <c r="M5" s="21" t="n">
        <f aca="false">E5</f>
        <v>33.5</v>
      </c>
      <c r="N5" s="21" t="n">
        <f aca="false">ROUNDDOWN(M5,2)</f>
        <v>33.5</v>
      </c>
      <c r="O5" s="22" t="n">
        <f aca="false">E5*D5</f>
        <v>6700</v>
      </c>
      <c r="P5" s="23"/>
      <c r="Q5" s="23"/>
    </row>
    <row r="6" customFormat="false" ht="15" hidden="false" customHeight="false" outlineLevel="0" collapsed="false">
      <c r="A6" s="13" t="n">
        <v>3</v>
      </c>
      <c r="B6" s="14" t="s">
        <v>19</v>
      </c>
      <c r="C6" s="15" t="s">
        <v>20</v>
      </c>
      <c r="D6" s="16" t="n">
        <v>200</v>
      </c>
      <c r="E6" s="17" t="n">
        <v>35.9</v>
      </c>
      <c r="F6" s="17" t="n">
        <v>36.98</v>
      </c>
      <c r="G6" s="17" t="n">
        <v>38.77</v>
      </c>
      <c r="H6" s="18" t="n">
        <f aca="false">AVERAGEA(E6:G6)</f>
        <v>37.2166666666667</v>
      </c>
      <c r="I6" s="19" t="n">
        <f aca="false">SQRT(((SUM((POWER(G6-H6,2)),(POWER(F6-H6,2)),(POWER(E6-H6,2)))/(COLUMNS(E6:G6)-1))))</f>
        <v>1.44956315258541</v>
      </c>
      <c r="J6" s="20" t="n">
        <f aca="false">ROUND(I6/H6*100,2)</f>
        <v>3.89</v>
      </c>
      <c r="K6" s="21" t="n">
        <f aca="false">H6*D6</f>
        <v>7443.33333333333</v>
      </c>
      <c r="L6" s="21" t="n">
        <f aca="false">H6</f>
        <v>37.2166666666667</v>
      </c>
      <c r="M6" s="21" t="n">
        <f aca="false">E6</f>
        <v>35.9</v>
      </c>
      <c r="N6" s="21" t="n">
        <f aca="false">ROUNDDOWN(M6,2)</f>
        <v>35.9</v>
      </c>
      <c r="O6" s="22" t="n">
        <f aca="false">E6*D6</f>
        <v>7180</v>
      </c>
      <c r="P6" s="23"/>
      <c r="Q6" s="23"/>
    </row>
    <row r="7" customFormat="false" ht="15" hidden="false" customHeight="false" outlineLevel="0" collapsed="false">
      <c r="A7" s="13" t="n">
        <v>4</v>
      </c>
      <c r="B7" s="14" t="s">
        <v>19</v>
      </c>
      <c r="C7" s="15" t="s">
        <v>20</v>
      </c>
      <c r="D7" s="16" t="n">
        <v>200</v>
      </c>
      <c r="E7" s="17" t="n">
        <v>35.9</v>
      </c>
      <c r="F7" s="17" t="n">
        <v>36.98</v>
      </c>
      <c r="G7" s="17" t="n">
        <v>38.77</v>
      </c>
      <c r="H7" s="18" t="n">
        <f aca="false">AVERAGEA(E7:G7)</f>
        <v>37.2166666666667</v>
      </c>
      <c r="I7" s="19" t="n">
        <f aca="false">SQRT(((SUM((POWER(G7-H7,2)),(POWER(F7-H7,2)),(POWER(E7-H7,2)))/(COLUMNS(E7:G7)-1))))</f>
        <v>1.44956315258541</v>
      </c>
      <c r="J7" s="20" t="n">
        <f aca="false">ROUND(I7/H7*100,2)</f>
        <v>3.89</v>
      </c>
      <c r="K7" s="21" t="n">
        <f aca="false">H7*D7</f>
        <v>7443.33333333333</v>
      </c>
      <c r="L7" s="21" t="n">
        <f aca="false">H7</f>
        <v>37.2166666666667</v>
      </c>
      <c r="M7" s="21" t="n">
        <f aca="false">E7</f>
        <v>35.9</v>
      </c>
      <c r="N7" s="21" t="n">
        <f aca="false">ROUNDDOWN(M7,2)</f>
        <v>35.9</v>
      </c>
      <c r="O7" s="22" t="n">
        <f aca="false">E7*D7</f>
        <v>7180</v>
      </c>
      <c r="P7" s="23"/>
      <c r="Q7" s="23"/>
    </row>
    <row r="8" customFormat="false" ht="15" hidden="false" customHeight="false" outlineLevel="0" collapsed="false">
      <c r="A8" s="13" t="n">
        <v>5</v>
      </c>
      <c r="B8" s="14" t="s">
        <v>19</v>
      </c>
      <c r="C8" s="15" t="s">
        <v>20</v>
      </c>
      <c r="D8" s="16" t="n">
        <v>200</v>
      </c>
      <c r="E8" s="17" t="n">
        <v>39.2</v>
      </c>
      <c r="F8" s="17" t="n">
        <v>40.38</v>
      </c>
      <c r="G8" s="17" t="n">
        <v>42.34</v>
      </c>
      <c r="H8" s="18" t="n">
        <f aca="false">AVERAGEA(E8:G8)</f>
        <v>40.64</v>
      </c>
      <c r="I8" s="19" t="n">
        <f aca="false">SQRT(((SUM((POWER(G8-H8,2)),(POWER(F8-H8,2)),(POWER(E8-H8,2)))/(COLUMNS(E8:G8)-1))))</f>
        <v>1.58606431143255</v>
      </c>
      <c r="J8" s="20" t="n">
        <f aca="false">ROUND(I8/H8*100,2)</f>
        <v>3.9</v>
      </c>
      <c r="K8" s="21" t="n">
        <f aca="false">H8*D8</f>
        <v>8128</v>
      </c>
      <c r="L8" s="21" t="n">
        <f aca="false">H8</f>
        <v>40.64</v>
      </c>
      <c r="M8" s="21" t="n">
        <f aca="false">E8</f>
        <v>39.2</v>
      </c>
      <c r="N8" s="21" t="n">
        <f aca="false">ROUNDDOWN(M8,2)</f>
        <v>39.2</v>
      </c>
      <c r="O8" s="22" t="n">
        <f aca="false">E8*D8</f>
        <v>7840</v>
      </c>
      <c r="P8" s="23"/>
      <c r="Q8" s="23"/>
    </row>
    <row r="9" customFormat="false" ht="15" hidden="false" customHeight="false" outlineLevel="0" collapsed="false">
      <c r="A9" s="13" t="n">
        <v>6</v>
      </c>
      <c r="B9" s="14" t="s">
        <v>19</v>
      </c>
      <c r="C9" s="15" t="s">
        <v>20</v>
      </c>
      <c r="D9" s="16" t="n">
        <v>200</v>
      </c>
      <c r="E9" s="17" t="n">
        <v>33.5</v>
      </c>
      <c r="F9" s="17" t="n">
        <v>34.51</v>
      </c>
      <c r="G9" s="17" t="n">
        <v>36.18</v>
      </c>
      <c r="H9" s="18" t="n">
        <f aca="false">AVERAGEA(E9:G9)</f>
        <v>34.73</v>
      </c>
      <c r="I9" s="19" t="n">
        <f aca="false">SQRT(((SUM((POWER(G9-H9,2)),(POWER(F9-H9,2)),(POWER(E9-H9,2)))/(COLUMNS(E9:G9)-1))))</f>
        <v>1.35347700386819</v>
      </c>
      <c r="J9" s="20" t="n">
        <f aca="false">ROUND(I9/H9*100,2)</f>
        <v>3.9</v>
      </c>
      <c r="K9" s="21" t="n">
        <f aca="false">H9*D9</f>
        <v>6946</v>
      </c>
      <c r="L9" s="21" t="n">
        <f aca="false">H9</f>
        <v>34.73</v>
      </c>
      <c r="M9" s="21" t="n">
        <f aca="false">E9</f>
        <v>33.5</v>
      </c>
      <c r="N9" s="21" t="n">
        <f aca="false">ROUNDDOWN(M9,2)</f>
        <v>33.5</v>
      </c>
      <c r="O9" s="22" t="n">
        <f aca="false">E9*D9</f>
        <v>6700</v>
      </c>
      <c r="P9" s="23"/>
      <c r="Q9" s="23"/>
    </row>
    <row r="10" customFormat="false" ht="15" hidden="false" customHeight="false" outlineLevel="0" collapsed="false">
      <c r="A10" s="13" t="n">
        <v>7</v>
      </c>
      <c r="B10" s="14" t="s">
        <v>19</v>
      </c>
      <c r="C10" s="15" t="s">
        <v>20</v>
      </c>
      <c r="D10" s="16" t="n">
        <v>200</v>
      </c>
      <c r="E10" s="17" t="n">
        <v>35.3</v>
      </c>
      <c r="F10" s="17" t="n">
        <v>36.36</v>
      </c>
      <c r="G10" s="17" t="n">
        <v>38.12</v>
      </c>
      <c r="H10" s="18" t="n">
        <f aca="false">AVERAGEA(E10:G10)</f>
        <v>36.5933333333333</v>
      </c>
      <c r="I10" s="19" t="n">
        <f aca="false">SQRT(((SUM((POWER(G10-H10,2)),(POWER(F10-H10,2)),(POWER(E10-H10,2)))/(COLUMNS(E10:G10)-1))))</f>
        <v>1.42440630907523</v>
      </c>
      <c r="J10" s="20" t="n">
        <f aca="false">ROUND(I10/H10*100,2)</f>
        <v>3.89</v>
      </c>
      <c r="K10" s="21" t="n">
        <f aca="false">H10*D10</f>
        <v>7318.66666666667</v>
      </c>
      <c r="L10" s="21" t="n">
        <f aca="false">H10</f>
        <v>36.5933333333333</v>
      </c>
      <c r="M10" s="21" t="n">
        <f aca="false">E10</f>
        <v>35.3</v>
      </c>
      <c r="N10" s="21" t="n">
        <f aca="false">ROUNDDOWN(M10,2)</f>
        <v>35.3</v>
      </c>
      <c r="O10" s="22" t="n">
        <f aca="false">E10*D10</f>
        <v>7060</v>
      </c>
      <c r="P10" s="23"/>
      <c r="Q10" s="23"/>
    </row>
    <row r="11" customFormat="false" ht="15" hidden="false" customHeight="false" outlineLevel="0" collapsed="false">
      <c r="A11" s="13" t="n">
        <v>8</v>
      </c>
      <c r="B11" s="14" t="s">
        <v>19</v>
      </c>
      <c r="C11" s="15" t="s">
        <v>20</v>
      </c>
      <c r="D11" s="16" t="n">
        <v>200</v>
      </c>
      <c r="E11" s="17" t="n">
        <v>35.3</v>
      </c>
      <c r="F11" s="17" t="n">
        <v>36.36</v>
      </c>
      <c r="G11" s="17" t="n">
        <v>38.12</v>
      </c>
      <c r="H11" s="18" t="n">
        <f aca="false">AVERAGEA(E11:G11)</f>
        <v>36.5933333333333</v>
      </c>
      <c r="I11" s="19" t="n">
        <f aca="false">SQRT(((SUM((POWER(G11-H11,2)),(POWER(F11-H11,2)),(POWER(E11-H11,2)))/(COLUMNS(E11:G11)-1))))</f>
        <v>1.42440630907523</v>
      </c>
      <c r="J11" s="20" t="n">
        <f aca="false">ROUND(I11/H11*100,2)</f>
        <v>3.89</v>
      </c>
      <c r="K11" s="21" t="n">
        <f aca="false">H11*D11</f>
        <v>7318.66666666667</v>
      </c>
      <c r="L11" s="21" t="n">
        <f aca="false">H11</f>
        <v>36.5933333333333</v>
      </c>
      <c r="M11" s="21" t="n">
        <f aca="false">E11</f>
        <v>35.3</v>
      </c>
      <c r="N11" s="21" t="n">
        <f aca="false">ROUNDDOWN(M11,2)</f>
        <v>35.3</v>
      </c>
      <c r="O11" s="22" t="n">
        <f aca="false">E11*D11</f>
        <v>7060</v>
      </c>
      <c r="P11" s="23"/>
      <c r="Q11" s="23"/>
    </row>
    <row r="12" customFormat="false" ht="15" hidden="false" customHeight="false" outlineLevel="0" collapsed="false">
      <c r="A12" s="13" t="n">
        <v>9</v>
      </c>
      <c r="B12" s="14" t="s">
        <v>19</v>
      </c>
      <c r="C12" s="15" t="s">
        <v>20</v>
      </c>
      <c r="D12" s="16" t="n">
        <v>200</v>
      </c>
      <c r="E12" s="17" t="n">
        <v>35.9</v>
      </c>
      <c r="F12" s="17" t="n">
        <v>36.98</v>
      </c>
      <c r="G12" s="17" t="n">
        <v>38.77</v>
      </c>
      <c r="H12" s="18" t="n">
        <f aca="false">AVERAGEA(E12:G12)</f>
        <v>37.2166666666667</v>
      </c>
      <c r="I12" s="19" t="n">
        <f aca="false">SQRT(((SUM((POWER(G12-H12,2)),(POWER(F12-H12,2)),(POWER(E12-H12,2)))/(COLUMNS(E12:G12)-1))))</f>
        <v>1.44956315258541</v>
      </c>
      <c r="J12" s="20" t="n">
        <f aca="false">ROUND(I12/H12*100,2)</f>
        <v>3.89</v>
      </c>
      <c r="K12" s="21" t="n">
        <f aca="false">H12*D12</f>
        <v>7443.33333333333</v>
      </c>
      <c r="L12" s="21" t="n">
        <f aca="false">H12</f>
        <v>37.2166666666667</v>
      </c>
      <c r="M12" s="21" t="n">
        <f aca="false">E12</f>
        <v>35.9</v>
      </c>
      <c r="N12" s="21" t="n">
        <f aca="false">ROUNDDOWN(M12,2)</f>
        <v>35.9</v>
      </c>
      <c r="O12" s="22" t="n">
        <f aca="false">E12*D12</f>
        <v>7180</v>
      </c>
      <c r="P12" s="23"/>
      <c r="Q12" s="23"/>
    </row>
    <row r="13" customFormat="false" ht="15" hidden="false" customHeight="true" outlineLevel="0" collapsed="false">
      <c r="A13" s="24" t="s">
        <v>21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2" t="n">
        <f aca="false">SUM(O4:O12)</f>
        <v>64740</v>
      </c>
      <c r="P13" s="23"/>
      <c r="Q13" s="23"/>
    </row>
    <row r="14" customFormat="false" ht="19.5" hidden="false" customHeight="true" outlineLevel="0" collapsed="false">
      <c r="A14" s="25" t="s">
        <v>22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3"/>
      <c r="Q14" s="23"/>
    </row>
    <row r="15" customFormat="false" ht="15" hidden="false" customHeight="false" outlineLevel="0" collapsed="false">
      <c r="A15" s="26" t="s">
        <v>23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3"/>
      <c r="Q15" s="23"/>
    </row>
    <row r="16" customFormat="false" ht="15" hidden="false" customHeight="false" outlineLevel="0" collapsed="false">
      <c r="C16" s="27"/>
      <c r="D16" s="27"/>
      <c r="E16" s="28"/>
      <c r="F16" s="28"/>
      <c r="G16" s="27"/>
      <c r="H16" s="27"/>
      <c r="I16" s="27"/>
      <c r="J16" s="27"/>
      <c r="K16" s="27"/>
      <c r="L16" s="27"/>
      <c r="M16" s="27"/>
      <c r="N16" s="27"/>
      <c r="O16" s="27"/>
    </row>
    <row r="17" customFormat="false" ht="174" hidden="false" customHeight="true" outlineLevel="0" collapsed="false">
      <c r="A17" s="29" t="s">
        <v>24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</row>
    <row r="18" customFormat="false" ht="16.5" hidden="false" customHeight="true" outlineLevel="0" collapsed="false">
      <c r="A18" s="30" t="s">
        <v>25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</row>
    <row r="19" customFormat="false" ht="15" hidden="false" customHeight="false" outlineLevel="0" collapsed="false">
      <c r="A19" s="31"/>
      <c r="B19" s="31"/>
    </row>
  </sheetData>
  <mergeCells count="14">
    <mergeCell ref="A1:O1"/>
    <mergeCell ref="A2:A3"/>
    <mergeCell ref="B2:B3"/>
    <mergeCell ref="C2:C3"/>
    <mergeCell ref="D2:D3"/>
    <mergeCell ref="E2:G2"/>
    <mergeCell ref="H2:J2"/>
    <mergeCell ref="K2:O2"/>
    <mergeCell ref="A13:N13"/>
    <mergeCell ref="A14:O14"/>
    <mergeCell ref="A15:O15"/>
    <mergeCell ref="A17:O17"/>
    <mergeCell ref="A18:O18"/>
    <mergeCell ref="A19:B19"/>
  </mergeCells>
  <printOptions headings="false" gridLines="false" gridLinesSet="true" horizontalCentered="false" verticalCentered="false"/>
  <pageMargins left="0.196527777777778" right="0.196527777777778" top="0.157638888888889" bottom="0.157638888888889" header="0.511811023622047" footer="0.511811023622047"/>
  <pageSetup paperSize="9" scale="59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87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2025-11-26T11:01:17Z</cp:lastPrinted>
  <dcterms:modified xsi:type="dcterms:W3CDTF">2026-06-17T12:00:39Z</dcterms:modified>
  <cp:revision>29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