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6\Пробирки (лаб.исслед)\пищевой продукции\"/>
    </mc:Choice>
  </mc:AlternateContent>
  <xr:revisionPtr revIDLastSave="0" documentId="8_{EEB22CF2-B67E-4415-B163-526B7E830E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8" i="2" l="1"/>
  <c r="J18" i="2" s="1"/>
  <c r="K18" i="2" s="1"/>
  <c r="L18" i="2"/>
  <c r="M18" i="2" s="1"/>
  <c r="N18" i="2" s="1"/>
  <c r="O18" i="2" s="1"/>
  <c r="I17" i="2"/>
  <c r="J17" i="2" s="1"/>
  <c r="K17" i="2" s="1"/>
  <c r="L17" i="2"/>
  <c r="M17" i="2" s="1"/>
  <c r="N17" i="2" s="1"/>
  <c r="O17" i="2" s="1"/>
  <c r="L11" i="2" l="1"/>
  <c r="M11" i="2" s="1"/>
  <c r="N11" i="2" s="1"/>
  <c r="O11" i="2" s="1"/>
  <c r="L12" i="2"/>
  <c r="M12" i="2" s="1"/>
  <c r="N12" i="2" s="1"/>
  <c r="O12" i="2" s="1"/>
  <c r="L13" i="2"/>
  <c r="M13" i="2" s="1"/>
  <c r="N13" i="2" s="1"/>
  <c r="O13" i="2" s="1"/>
  <c r="L14" i="2"/>
  <c r="M14" i="2" s="1"/>
  <c r="N14" i="2" s="1"/>
  <c r="O14" i="2" s="1"/>
  <c r="L15" i="2"/>
  <c r="M15" i="2" s="1"/>
  <c r="N15" i="2" s="1"/>
  <c r="O15" i="2" s="1"/>
  <c r="L16" i="2"/>
  <c r="M16" i="2" s="1"/>
  <c r="N16" i="2" s="1"/>
  <c r="O16" i="2" s="1"/>
  <c r="I12" i="2"/>
  <c r="J12" i="2" s="1"/>
  <c r="K12" i="2" s="1"/>
  <c r="I13" i="2"/>
  <c r="J13" i="2" s="1"/>
  <c r="K13" i="2" s="1"/>
  <c r="I14" i="2"/>
  <c r="J14" i="2" s="1"/>
  <c r="K14" i="2" s="1"/>
  <c r="I15" i="2"/>
  <c r="J15" i="2" s="1"/>
  <c r="K15" i="2" s="1"/>
  <c r="I16" i="2"/>
  <c r="J16" i="2" s="1"/>
  <c r="K16" i="2" s="1"/>
  <c r="I11" i="2"/>
  <c r="J11" i="2" s="1"/>
  <c r="K11" i="2" s="1"/>
  <c r="I10" i="2" l="1"/>
  <c r="J10" i="2" s="1"/>
  <c r="K10" i="2" s="1"/>
  <c r="L10" i="2"/>
  <c r="M10" i="2" s="1"/>
  <c r="N10" i="2" s="1"/>
  <c r="O10" i="2" s="1"/>
  <c r="N19" i="2" s="1"/>
</calcChain>
</file>

<file path=xl/sharedStrings.xml><?xml version="1.0" encoding="utf-8"?>
<sst xmlns="http://schemas.openxmlformats.org/spreadsheetml/2006/main" count="49" uniqueCount="41">
  <si>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</si>
  <si>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</si>
  <si>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</si>
  <si>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</si>
  <si>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</si>
  <si>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</si>
  <si>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-</t>
  </si>
  <si>
    <t>Цена за единицу изм. (руб.)</t>
  </si>
  <si>
    <t>Цена за единицу изм. с округлением (вниз) до сотых долей после запятой (руб.)</t>
  </si>
  <si>
    <t>Наименование предмета товара (работы, услуги)</t>
  </si>
  <si>
    <t>Источник информации о цене (руб./ед.изм.)</t>
  </si>
  <si>
    <t>Н(М)ЦК, контракта с учетом округления цены за единицу (руб.)</t>
  </si>
  <si>
    <t>Однородность совокупности значений выявленных цен, используемых в расчете Н(М)ЦК**</t>
  </si>
  <si>
    <t>Заказчик подтверждает, что:</t>
  </si>
  <si>
    <t>** В соответствии с п. 3.20.1 Методических рекомендаций, утвержденных Приказом Минэкономразвития России от 02.10.2013 № 567 расчет произведен с помощью стандартных функций табличного редактора EXCEL.</t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</si>
  <si>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</si>
  <si>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Характеристики объекта закупки</t>
  </si>
  <si>
    <t xml:space="preserve">метод сопоставимых рыночных цен (анализа рынка) в соответствии с ч.6 ст.22 Федерального закона от 05.04.2013 №44-ФЗ.  </t>
  </si>
  <si>
    <t>Используемый метод определения НМЦК: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</si>
  <si>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</si>
  <si>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</si>
  <si>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определяемая методом сопоставимых рыночных цен (анализа рынка)*</t>
  </si>
  <si>
    <r>
      <t>В</t>
    </r>
    <r>
      <rPr>
        <b/>
        <sz val="14"/>
        <rFont val="Times New Roman"/>
        <family val="1"/>
        <charset val="204"/>
      </rPr>
      <t xml:space="preserve">В результате проведенного расчета Н(М)Ц контракта составила (в руб.): </t>
    </r>
    <r>
      <rPr>
        <b/>
        <sz val="14"/>
        <color indexed="9"/>
        <rFont val="Times New Roman"/>
        <family val="1"/>
        <charset val="204"/>
      </rPr>
      <t>17514,99</t>
    </r>
  </si>
  <si>
    <t xml:space="preserve">УТВЕРЖДЕНО
</t>
  </si>
  <si>
    <t>1. Характеристика товара (условия оказания услуг, выполнения работ) используемые для расчета НМЦК соответствуют описанию объектаа закупки.</t>
  </si>
  <si>
    <t xml:space="preserve">Коммер-ческое предложение №1         </t>
  </si>
  <si>
    <t xml:space="preserve">Коммер-ческое предложение №2           </t>
  </si>
  <si>
    <t xml:space="preserve">Коммер-ческое предложение №3           </t>
  </si>
  <si>
    <t>шт</t>
  </si>
  <si>
    <t>и.о.заведующего ГБДОУ детский сад №137 Выборгского района Санкт-Петербурга Баркова Е.О.</t>
  </si>
  <si>
    <r>
      <t>Обоснование начальной (максимальнй) цены контракта на Оказание услуг по выполнению бактериологических, санитарно- и физико-химических лабораторных исследований пищевых продуктов и готовой продукции в рамках программы производственного контроля (далее – услуги)  для нужд ГБДОУ детский сад №137 Выборгского района Санкт-Петербурга в 2026 году.</t>
    </r>
    <r>
      <rPr>
        <b/>
        <u/>
        <sz val="14"/>
        <color indexed="8"/>
        <rFont val="Times New Roman"/>
        <family val="1"/>
        <charset val="204"/>
      </rPr>
      <t xml:space="preserve"> </t>
    </r>
  </si>
  <si>
    <t>Определение КМАФАнМ</t>
  </si>
  <si>
    <t>Определение БГКП</t>
  </si>
  <si>
    <t>Определение Stapylococcus aureus</t>
  </si>
  <si>
    <t>Определение ПКФ, в т.ч. сальмонелл</t>
  </si>
  <si>
    <t>Определение бактерий рода Proteus</t>
  </si>
  <si>
    <t>Определение достаточности термической обработки</t>
  </si>
  <si>
    <t>Определение энергетической ценности (по факту)</t>
  </si>
  <si>
    <t>Отбор проб пищевых продуктов менее 5 проб</t>
  </si>
  <si>
    <t>Санитарно-эпидемиологическая экспертиза пищевой продукции (дошкольные образовательные и общеобразовательные учреждения)</t>
  </si>
  <si>
    <r>
      <t xml:space="preserve">Дата составления 17 июня </t>
    </r>
    <r>
      <rPr>
        <u/>
        <sz val="14"/>
        <color indexed="8"/>
        <rFont val="Times New Roman"/>
        <family val="1"/>
        <charset val="204"/>
      </rPr>
      <t>2026 года</t>
    </r>
    <r>
      <rPr>
        <sz val="14"/>
        <color indexed="8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</si>
</sst>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2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0"/>
      <color theme="1"/>
      <name val="Times New Roman"/>
      <family val="1"/>
    </font>
    <font>
      <sz val="10"/>
      <color rgb="FF333333"/>
      <name val="Microsoft YaHei"/>
      <family val="2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3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2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65" fontId="1" fillId="0" borderId="0" xfId="0" applyNumberFormat="1" applyFont="1" applyBorder="1" applyAlignment="1">
      <alignment vertical="center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1" fontId="21" fillId="0" borderId="11" xfId="0" applyNumberFormat="1" applyFont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2" fontId="21" fillId="0" borderId="12" xfId="0" applyNumberFormat="1" applyFont="1" applyBorder="1" applyAlignment="1">
      <alignment horizontal="center" vertical="center"/>
    </xf>
    <xf numFmtId="2" fontId="21" fillId="0" borderId="9" xfId="0" applyNumberFormat="1" applyFont="1" applyBorder="1" applyAlignment="1">
      <alignment horizontal="center" vertical="center"/>
    </xf>
    <xf numFmtId="4" fontId="21" fillId="0" borderId="12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3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left" vertical="center"/>
    </xf>
    <xf numFmtId="165" fontId="12" fillId="0" borderId="0" xfId="0" applyNumberFormat="1" applyFont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justify" vertical="distributed" wrapText="1"/>
    </xf>
    <xf numFmtId="0" fontId="1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vertical="distributed" wrapText="1"/>
    </xf>
    <xf numFmtId="0" fontId="16" fillId="0" borderId="0" xfId="0" applyFont="1" applyAlignment="1">
      <alignment vertical="distributed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/>
    </xf>
    <xf numFmtId="0" fontId="22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1228725</xdr:rowOff>
    </xdr:from>
    <xdr:to>
      <xdr:col>11</xdr:col>
      <xdr:colOff>19050</xdr:colOff>
      <xdr:row>8</xdr:row>
      <xdr:rowOff>1581150</xdr:rowOff>
    </xdr:to>
    <xdr:pic>
      <xdr:nvPicPr>
        <xdr:cNvPr id="2317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95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8</xdr:row>
      <xdr:rowOff>923925</xdr:rowOff>
    </xdr:from>
    <xdr:to>
      <xdr:col>9</xdr:col>
      <xdr:colOff>1019175</xdr:colOff>
      <xdr:row>8</xdr:row>
      <xdr:rowOff>1362075</xdr:rowOff>
    </xdr:to>
    <xdr:pic>
      <xdr:nvPicPr>
        <xdr:cNvPr id="2318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1911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8</xdr:row>
      <xdr:rowOff>2038350</xdr:rowOff>
    </xdr:from>
    <xdr:to>
      <xdr:col>11</xdr:col>
      <xdr:colOff>1504950</xdr:colOff>
      <xdr:row>8</xdr:row>
      <xdr:rowOff>2505075</xdr:rowOff>
    </xdr:to>
    <xdr:pic>
      <xdr:nvPicPr>
        <xdr:cNvPr id="2319" name="Picture 5">
          <a:extLst>
            <a:ext uri="{FF2B5EF4-FFF2-40B4-BE49-F238E27FC236}">
              <a16:creationId xmlns:a16="http://schemas.microsoft.com/office/drawing/2014/main" id="{593998B6-BA5B-418F-874F-91433FBF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630555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219075</xdr:colOff>
      <xdr:row>8</xdr:row>
      <xdr:rowOff>1762125</xdr:rowOff>
    </xdr:from>
    <xdr:to>
      <xdr:col>11</xdr:col>
      <xdr:colOff>371475</xdr:colOff>
      <xdr:row>8</xdr:row>
      <xdr:rowOff>1990725</xdr:rowOff>
    </xdr:to>
    <xdr:pic>
      <xdr:nvPicPr>
        <xdr:cNvPr id="2320" name="Picture 6">
          <a:extLst>
            <a:ext uri="{FF2B5EF4-FFF2-40B4-BE49-F238E27FC236}">
              <a16:creationId xmlns:a16="http://schemas.microsoft.com/office/drawing/2014/main" id="{64B3E55D-9384-4B2A-A5D0-3E0AE85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60293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5"/>
  <sheetViews>
    <sheetView tabSelected="1" view="pageBreakPreview" zoomScaleNormal="100" workbookViewId="0">
      <selection activeCell="E35" sqref="E35"/>
    </sheetView>
  </sheetViews>
  <sheetFormatPr defaultColWidth="9.140625" defaultRowHeight="12.75" x14ac:dyDescent="0.2"/>
  <cols>
    <col min="1" max="1" width="4" style="1" customWidth="1"/>
    <col min="2" max="2" width="26.28515625" style="1" customWidth="1"/>
    <col min="3" max="3" width="8" style="1" customWidth="1"/>
    <col min="4" max="4" width="8.85546875" style="1" customWidth="1"/>
    <col min="5" max="7" width="11.7109375" style="1" customWidth="1"/>
    <col min="8" max="8" width="9.140625" style="1"/>
    <col min="9" max="10" width="15.42578125" style="1" customWidth="1"/>
    <col min="11" max="11" width="14.28515625" style="1" customWidth="1"/>
    <col min="12" max="12" width="22.7109375" style="1" customWidth="1"/>
    <col min="13" max="14" width="11.28515625" style="1" customWidth="1"/>
    <col min="15" max="15" width="10.42578125" style="1" bestFit="1" customWidth="1"/>
    <col min="16" max="16384" width="9.140625" style="1"/>
  </cols>
  <sheetData>
    <row r="1" spans="1:15" ht="54.6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8" t="s">
        <v>23</v>
      </c>
      <c r="M1" s="62"/>
      <c r="N1" s="62"/>
      <c r="O1" s="62"/>
    </row>
    <row r="2" spans="1:15" ht="78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8" t="s">
        <v>29</v>
      </c>
      <c r="M2" s="48"/>
      <c r="N2" s="48"/>
      <c r="O2" s="48"/>
    </row>
    <row r="3" spans="1:15" ht="13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6"/>
      <c r="M3" s="6"/>
      <c r="N3" s="6"/>
      <c r="O3" s="6"/>
    </row>
    <row r="4" spans="1:15" ht="18.75" customHeight="1" x14ac:dyDescent="0.3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1:15" s="4" customFormat="1" ht="93" customHeight="1" x14ac:dyDescent="0.3">
      <c r="A5" s="56" t="s">
        <v>30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15" s="4" customFormat="1" ht="38.25" customHeight="1" x14ac:dyDescent="0.3">
      <c r="A6" s="23"/>
      <c r="B6" s="22" t="s">
        <v>16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7"/>
    </row>
    <row r="7" spans="1:15" s="4" customFormat="1" ht="75" customHeight="1" x14ac:dyDescent="0.3">
      <c r="A7" s="7"/>
      <c r="B7" s="7" t="s">
        <v>18</v>
      </c>
      <c r="C7" s="67" t="s">
        <v>17</v>
      </c>
      <c r="D7" s="68"/>
      <c r="E7" s="68"/>
      <c r="F7" s="68"/>
      <c r="G7" s="68"/>
      <c r="H7" s="68"/>
      <c r="I7" s="68"/>
      <c r="J7" s="68"/>
      <c r="K7" s="68"/>
      <c r="L7" s="68"/>
      <c r="M7" s="68"/>
      <c r="N7" s="7"/>
      <c r="O7" s="7"/>
    </row>
    <row r="8" spans="1:15" ht="53.25" customHeight="1" x14ac:dyDescent="0.2">
      <c r="A8" s="65" t="s">
        <v>0</v>
      </c>
      <c r="B8" s="65" t="s">
        <v>9</v>
      </c>
      <c r="C8" s="49" t="s">
        <v>1</v>
      </c>
      <c r="D8" s="49" t="s">
        <v>2</v>
      </c>
      <c r="E8" s="51" t="s">
        <v>10</v>
      </c>
      <c r="F8" s="52"/>
      <c r="G8" s="53"/>
      <c r="H8" s="16"/>
      <c r="I8" s="66" t="s">
        <v>12</v>
      </c>
      <c r="J8" s="66"/>
      <c r="K8" s="66"/>
      <c r="L8" s="58" t="s">
        <v>21</v>
      </c>
      <c r="M8" s="58"/>
      <c r="N8" s="58"/>
      <c r="O8" s="58"/>
    </row>
    <row r="9" spans="1:15" ht="199.5" customHeight="1" x14ac:dyDescent="0.2">
      <c r="A9" s="65"/>
      <c r="B9" s="65"/>
      <c r="C9" s="50"/>
      <c r="D9" s="50"/>
      <c r="E9" s="34" t="s">
        <v>25</v>
      </c>
      <c r="F9" s="17" t="s">
        <v>26</v>
      </c>
      <c r="G9" s="17" t="s">
        <v>27</v>
      </c>
      <c r="H9" s="17" t="s">
        <v>5</v>
      </c>
      <c r="I9" s="17" t="s">
        <v>4</v>
      </c>
      <c r="J9" s="17" t="s">
        <v>3</v>
      </c>
      <c r="K9" s="19" t="s">
        <v>19</v>
      </c>
      <c r="L9" s="20" t="s">
        <v>20</v>
      </c>
      <c r="M9" s="18" t="s">
        <v>7</v>
      </c>
      <c r="N9" s="18" t="s">
        <v>8</v>
      </c>
      <c r="O9" s="18" t="s">
        <v>11</v>
      </c>
    </row>
    <row r="10" spans="1:15" ht="61.5" customHeight="1" x14ac:dyDescent="0.2">
      <c r="A10" s="38">
        <v>1</v>
      </c>
      <c r="B10" s="69" t="s">
        <v>31</v>
      </c>
      <c r="C10" s="39" t="s">
        <v>28</v>
      </c>
      <c r="D10" s="40">
        <v>6</v>
      </c>
      <c r="E10" s="41">
        <v>447.34</v>
      </c>
      <c r="F10" s="42">
        <v>470</v>
      </c>
      <c r="G10" s="43">
        <v>494</v>
      </c>
      <c r="H10" s="28" t="s">
        <v>6</v>
      </c>
      <c r="I10" s="29">
        <f t="shared" ref="I10:I18" si="0">AVERAGE(E10:G10)</f>
        <v>470.44666666666666</v>
      </c>
      <c r="J10" s="30">
        <f>SQRT(((SUM((POWER(G10-I10,2)),(POWER(F10-I10,2)),(POWER(E10-I10,2)))/(COLUMNS(E10:G10)-1))))</f>
        <v>23.333206666322866</v>
      </c>
      <c r="K10" s="30">
        <f>J10/I10*100</f>
        <v>4.9597984893058085</v>
      </c>
      <c r="L10" s="29">
        <f>((D10/3)*(SUM(E10:G10)))</f>
        <v>2822.68</v>
      </c>
      <c r="M10" s="31">
        <f>L10/D10</f>
        <v>470.44666666666666</v>
      </c>
      <c r="N10" s="31">
        <f>ROUNDDOWN(M10,2)</f>
        <v>470.44</v>
      </c>
      <c r="O10" s="31">
        <f>N10*D10</f>
        <v>2822.64</v>
      </c>
    </row>
    <row r="11" spans="1:15" ht="63.75" customHeight="1" x14ac:dyDescent="0.2">
      <c r="A11" s="38">
        <v>2</v>
      </c>
      <c r="B11" s="69" t="s">
        <v>32</v>
      </c>
      <c r="C11" s="39" t="s">
        <v>28</v>
      </c>
      <c r="D11" s="40">
        <v>6</v>
      </c>
      <c r="E11" s="41">
        <v>421.91</v>
      </c>
      <c r="F11" s="44">
        <v>464</v>
      </c>
      <c r="G11" s="45">
        <v>510</v>
      </c>
      <c r="H11" s="35"/>
      <c r="I11" s="29">
        <f t="shared" si="0"/>
        <v>465.30333333333334</v>
      </c>
      <c r="J11" s="30">
        <f t="shared" ref="J11:J18" si="1">SQRT(((SUM((POWER(G11-I11,2)),(POWER(F11-I11,2)),(POWER(E11-I11,2)))/(COLUMNS(E11:G11)-1))))</f>
        <v>44.059460202473339</v>
      </c>
      <c r="K11" s="30">
        <f t="shared" ref="K11:K18" si="2">J11/I11*100</f>
        <v>9.4689758370826222</v>
      </c>
      <c r="L11" s="29">
        <f t="shared" ref="L11:L18" si="3">((D11/3)*(SUM(E11:G11)))</f>
        <v>2791.82</v>
      </c>
      <c r="M11" s="31">
        <f t="shared" ref="M11:M18" si="4">L11/D11</f>
        <v>465.30333333333334</v>
      </c>
      <c r="N11" s="31">
        <f t="shared" ref="N11:N18" si="5">ROUNDDOWN(M11,2)</f>
        <v>465.3</v>
      </c>
      <c r="O11" s="31">
        <f t="shared" ref="O11:O18" si="6">N11*D11</f>
        <v>2791.8</v>
      </c>
    </row>
    <row r="12" spans="1:15" ht="63.75" customHeight="1" x14ac:dyDescent="0.2">
      <c r="A12" s="38">
        <v>3</v>
      </c>
      <c r="B12" s="70" t="s">
        <v>33</v>
      </c>
      <c r="C12" s="39" t="s">
        <v>28</v>
      </c>
      <c r="D12" s="40">
        <v>6</v>
      </c>
      <c r="E12" s="41">
        <v>386.34</v>
      </c>
      <c r="F12" s="44">
        <v>425</v>
      </c>
      <c r="G12" s="45">
        <v>446</v>
      </c>
      <c r="H12" s="35"/>
      <c r="I12" s="29">
        <f t="shared" si="0"/>
        <v>419.11333333333329</v>
      </c>
      <c r="J12" s="30">
        <f t="shared" si="1"/>
        <v>30.26249383863356</v>
      </c>
      <c r="K12" s="30">
        <f t="shared" si="2"/>
        <v>7.2205991629869963</v>
      </c>
      <c r="L12" s="29">
        <f t="shared" si="3"/>
        <v>2514.6799999999998</v>
      </c>
      <c r="M12" s="31">
        <f t="shared" si="4"/>
        <v>419.11333333333329</v>
      </c>
      <c r="N12" s="31">
        <f t="shared" si="5"/>
        <v>419.11</v>
      </c>
      <c r="O12" s="31">
        <f t="shared" si="6"/>
        <v>2514.66</v>
      </c>
    </row>
    <row r="13" spans="1:15" ht="56.25" customHeight="1" x14ac:dyDescent="0.2">
      <c r="A13" s="38">
        <v>4</v>
      </c>
      <c r="B13" s="70" t="s">
        <v>34</v>
      </c>
      <c r="C13" s="39" t="s">
        <v>28</v>
      </c>
      <c r="D13" s="40">
        <v>6</v>
      </c>
      <c r="E13" s="41">
        <v>1220</v>
      </c>
      <c r="F13" s="42">
        <v>1342</v>
      </c>
      <c r="G13" s="43">
        <v>1409</v>
      </c>
      <c r="H13" s="35"/>
      <c r="I13" s="29">
        <f t="shared" si="0"/>
        <v>1323.6666666666667</v>
      </c>
      <c r="J13" s="30">
        <f t="shared" si="1"/>
        <v>95.824492345815926</v>
      </c>
      <c r="K13" s="30">
        <f t="shared" si="2"/>
        <v>7.2393220105124083</v>
      </c>
      <c r="L13" s="29">
        <f t="shared" si="3"/>
        <v>7942</v>
      </c>
      <c r="M13" s="31">
        <f t="shared" si="4"/>
        <v>1323.6666666666667</v>
      </c>
      <c r="N13" s="31">
        <f t="shared" si="5"/>
        <v>1323.66</v>
      </c>
      <c r="O13" s="31">
        <f t="shared" si="6"/>
        <v>7941.9600000000009</v>
      </c>
    </row>
    <row r="14" spans="1:15" ht="55.5" customHeight="1" x14ac:dyDescent="0.2">
      <c r="A14" s="38">
        <v>5</v>
      </c>
      <c r="B14" s="70" t="s">
        <v>35</v>
      </c>
      <c r="C14" s="39" t="s">
        <v>28</v>
      </c>
      <c r="D14" s="40">
        <v>4</v>
      </c>
      <c r="E14" s="41">
        <v>350.75</v>
      </c>
      <c r="F14" s="42">
        <v>403</v>
      </c>
      <c r="G14" s="43">
        <v>443</v>
      </c>
      <c r="H14" s="35"/>
      <c r="I14" s="29">
        <f t="shared" si="0"/>
        <v>398.91666666666669</v>
      </c>
      <c r="J14" s="30">
        <f t="shared" si="1"/>
        <v>46.260359200219504</v>
      </c>
      <c r="K14" s="30">
        <f t="shared" si="2"/>
        <v>11.596496979374013</v>
      </c>
      <c r="L14" s="29">
        <f t="shared" si="3"/>
        <v>1595.6666666666665</v>
      </c>
      <c r="M14" s="31">
        <f t="shared" si="4"/>
        <v>398.91666666666663</v>
      </c>
      <c r="N14" s="31">
        <f t="shared" si="5"/>
        <v>398.91</v>
      </c>
      <c r="O14" s="31">
        <f t="shared" si="6"/>
        <v>1595.64</v>
      </c>
    </row>
    <row r="15" spans="1:15" ht="70.5" customHeight="1" x14ac:dyDescent="0.2">
      <c r="A15" s="38">
        <v>6</v>
      </c>
      <c r="B15" s="70" t="s">
        <v>36</v>
      </c>
      <c r="C15" s="39" t="s">
        <v>28</v>
      </c>
      <c r="D15" s="40">
        <v>2</v>
      </c>
      <c r="E15" s="41">
        <v>1067.5</v>
      </c>
      <c r="F15" s="42">
        <v>1228</v>
      </c>
      <c r="G15" s="43">
        <v>1351</v>
      </c>
      <c r="H15" s="35"/>
      <c r="I15" s="29">
        <f t="shared" si="0"/>
        <v>1215.5</v>
      </c>
      <c r="J15" s="30">
        <f t="shared" si="1"/>
        <v>142.16275883648291</v>
      </c>
      <c r="K15" s="30">
        <f t="shared" si="2"/>
        <v>11.695825490455196</v>
      </c>
      <c r="L15" s="29">
        <f t="shared" si="3"/>
        <v>2431</v>
      </c>
      <c r="M15" s="31">
        <f t="shared" si="4"/>
        <v>1215.5</v>
      </c>
      <c r="N15" s="31">
        <f t="shared" si="5"/>
        <v>1215.5</v>
      </c>
      <c r="O15" s="31">
        <f t="shared" si="6"/>
        <v>2431</v>
      </c>
    </row>
    <row r="16" spans="1:15" ht="92.25" customHeight="1" x14ac:dyDescent="0.2">
      <c r="A16" s="38">
        <v>7</v>
      </c>
      <c r="B16" s="70" t="s">
        <v>37</v>
      </c>
      <c r="C16" s="39" t="s">
        <v>28</v>
      </c>
      <c r="D16" s="40">
        <v>2</v>
      </c>
      <c r="E16" s="41">
        <v>4571.95</v>
      </c>
      <c r="F16" s="42">
        <v>4801</v>
      </c>
      <c r="G16" s="43">
        <v>5281</v>
      </c>
      <c r="H16" s="35"/>
      <c r="I16" s="29">
        <f t="shared" si="0"/>
        <v>4884.6500000000005</v>
      </c>
      <c r="J16" s="30">
        <f t="shared" si="1"/>
        <v>361.85075307369482</v>
      </c>
      <c r="K16" s="30">
        <f t="shared" si="2"/>
        <v>7.4079156761220304</v>
      </c>
      <c r="L16" s="29">
        <f t="shared" si="3"/>
        <v>9769.2999999999993</v>
      </c>
      <c r="M16" s="31">
        <f t="shared" si="4"/>
        <v>4884.6499999999996</v>
      </c>
      <c r="N16" s="31">
        <f t="shared" si="5"/>
        <v>4884.6499999999996</v>
      </c>
      <c r="O16" s="31">
        <f t="shared" si="6"/>
        <v>9769.2999999999993</v>
      </c>
    </row>
    <row r="17" spans="1:15" ht="99" customHeight="1" x14ac:dyDescent="0.2">
      <c r="A17" s="38">
        <v>8</v>
      </c>
      <c r="B17" s="70" t="s">
        <v>38</v>
      </c>
      <c r="C17" s="39" t="s">
        <v>28</v>
      </c>
      <c r="D17" s="40">
        <v>2</v>
      </c>
      <c r="E17" s="41">
        <v>1718.16</v>
      </c>
      <c r="F17" s="42">
        <v>1976</v>
      </c>
      <c r="G17" s="43">
        <v>2272</v>
      </c>
      <c r="H17" s="37"/>
      <c r="I17" s="29">
        <f t="shared" si="0"/>
        <v>1988.72</v>
      </c>
      <c r="J17" s="30">
        <f t="shared" si="1"/>
        <v>277.13901782318561</v>
      </c>
      <c r="K17" s="30">
        <f t="shared" si="2"/>
        <v>13.935547378373306</v>
      </c>
      <c r="L17" s="29">
        <f t="shared" si="3"/>
        <v>3977.4399999999996</v>
      </c>
      <c r="M17" s="31">
        <f t="shared" si="4"/>
        <v>1988.7199999999998</v>
      </c>
      <c r="N17" s="31">
        <f t="shared" si="5"/>
        <v>1988.72</v>
      </c>
      <c r="O17" s="31">
        <f t="shared" si="6"/>
        <v>3977.44</v>
      </c>
    </row>
    <row r="18" spans="1:15" ht="114" customHeight="1" x14ac:dyDescent="0.2">
      <c r="A18" s="38">
        <v>9</v>
      </c>
      <c r="B18" s="70" t="s">
        <v>39</v>
      </c>
      <c r="C18" s="39" t="s">
        <v>28</v>
      </c>
      <c r="D18" s="40">
        <v>2</v>
      </c>
      <c r="E18" s="41">
        <v>8352.94</v>
      </c>
      <c r="F18" s="42">
        <v>9188</v>
      </c>
      <c r="G18" s="43">
        <v>10107</v>
      </c>
      <c r="H18" s="37"/>
      <c r="I18" s="29">
        <f t="shared" si="0"/>
        <v>9215.9800000000014</v>
      </c>
      <c r="J18" s="30">
        <f t="shared" si="1"/>
        <v>877.36467970850049</v>
      </c>
      <c r="K18" s="30">
        <f t="shared" si="2"/>
        <v>9.5200367156667056</v>
      </c>
      <c r="L18" s="29">
        <f t="shared" si="3"/>
        <v>18431.96</v>
      </c>
      <c r="M18" s="31">
        <f t="shared" si="4"/>
        <v>9215.98</v>
      </c>
      <c r="N18" s="31">
        <f t="shared" si="5"/>
        <v>9215.98</v>
      </c>
      <c r="O18" s="31">
        <f t="shared" si="6"/>
        <v>18431.96</v>
      </c>
    </row>
    <row r="19" spans="1:15" s="2" customFormat="1" ht="28.35" customHeight="1" x14ac:dyDescent="0.25">
      <c r="A19" s="54" t="s">
        <v>22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36">
        <f>SUM(O10:O18)</f>
        <v>52276.4</v>
      </c>
      <c r="O19" s="24">
        <v>17</v>
      </c>
    </row>
    <row r="20" spans="1:15" s="2" customFormat="1" ht="33.6" customHeight="1" x14ac:dyDescent="0.25">
      <c r="A20" s="21"/>
      <c r="B20" s="21"/>
      <c r="C20" s="21"/>
      <c r="D20" s="21"/>
      <c r="E20" s="21"/>
      <c r="F20" s="21"/>
      <c r="G20" s="21"/>
      <c r="H20" s="21"/>
      <c r="I20" s="8"/>
      <c r="J20" s="9"/>
      <c r="K20" s="9"/>
      <c r="L20" s="9"/>
      <c r="M20" s="9"/>
      <c r="N20" s="9"/>
      <c r="O20" s="10"/>
    </row>
    <row r="21" spans="1:15" s="2" customFormat="1" ht="60.75" customHeight="1" x14ac:dyDescent="0.25">
      <c r="A21" s="63" t="s">
        <v>15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</row>
    <row r="22" spans="1:15" s="2" customFormat="1" ht="39" customHeight="1" x14ac:dyDescent="0.25">
      <c r="A22" s="47" t="s">
        <v>14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</row>
    <row r="23" spans="1:15" s="2" customFormat="1" ht="10.5" customHeight="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</row>
    <row r="24" spans="1:15" s="2" customFormat="1" ht="9.75" customHeight="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s="2" customFormat="1" ht="18.75" customHeight="1" x14ac:dyDescent="0.25">
      <c r="A25" s="61" t="s">
        <v>13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 spans="1:15" s="2" customFormat="1" ht="5.25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s="2" customFormat="1" ht="21.75" customHeight="1" x14ac:dyDescent="0.25">
      <c r="A27" s="47" t="s">
        <v>24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</row>
    <row r="28" spans="1:15" ht="15.75" customHeight="1" x14ac:dyDescent="0.3">
      <c r="A28" s="60"/>
      <c r="B28" s="6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s="3" customFormat="1" ht="11.25" customHeight="1" x14ac:dyDescent="0.3">
      <c r="A29" s="12"/>
      <c r="B29" s="12"/>
      <c r="C29" s="12"/>
      <c r="D29" s="4"/>
      <c r="E29" s="13"/>
      <c r="F29" s="14"/>
      <c r="G29" s="15"/>
      <c r="H29" s="5"/>
      <c r="I29" s="5"/>
      <c r="J29" s="5"/>
      <c r="K29" s="5"/>
      <c r="L29" s="5"/>
      <c r="M29" s="5"/>
      <c r="N29" s="5"/>
      <c r="O29" s="5"/>
    </row>
    <row r="30" spans="1:15" s="5" customFormat="1" ht="27" customHeight="1" x14ac:dyDescent="0.3">
      <c r="A30" s="12"/>
      <c r="B30" s="59" t="s">
        <v>40</v>
      </c>
      <c r="C30" s="59"/>
      <c r="D30" s="59"/>
      <c r="E30" s="59"/>
      <c r="F30" s="14"/>
      <c r="G30" s="15"/>
    </row>
    <row r="31" spans="1:15" s="4" customFormat="1" ht="19.5" customHeight="1" x14ac:dyDescent="0.3">
      <c r="A31" s="46"/>
      <c r="B31" s="46"/>
      <c r="C31" s="46"/>
      <c r="D31" s="46"/>
      <c r="E31" s="46"/>
      <c r="F31" s="32"/>
      <c r="G31" s="32"/>
      <c r="H31" s="32"/>
      <c r="I31" s="32"/>
      <c r="J31" s="32"/>
      <c r="K31" s="32"/>
      <c r="L31" s="32"/>
      <c r="M31" s="32"/>
      <c r="N31" s="32"/>
      <c r="O31" s="32"/>
    </row>
    <row r="32" spans="1:15" s="4" customFormat="1" ht="20.100000000000001" customHeight="1" x14ac:dyDescent="0.3">
      <c r="A32" s="33"/>
      <c r="B32" s="33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1:15" s="4" customFormat="1" ht="25.35" customHeight="1" x14ac:dyDescent="0.3">
      <c r="A33" s="33"/>
      <c r="B33" s="33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  <row r="34" spans="1:15" s="4" customFormat="1" ht="14.25" customHeight="1" x14ac:dyDescent="0.3">
      <c r="A34" s="33"/>
      <c r="B34" s="33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</row>
    <row r="35" spans="1:15" s="4" customFormat="1" ht="14.25" customHeight="1" x14ac:dyDescent="0.3">
      <c r="A35" s="33"/>
      <c r="B35" s="33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</row>
  </sheetData>
  <mergeCells count="21">
    <mergeCell ref="L1:O1"/>
    <mergeCell ref="A21:O21"/>
    <mergeCell ref="A8:A9"/>
    <mergeCell ref="B8:B9"/>
    <mergeCell ref="I8:K8"/>
    <mergeCell ref="C7:M7"/>
    <mergeCell ref="A31:E31"/>
    <mergeCell ref="A27:O27"/>
    <mergeCell ref="L2:O2"/>
    <mergeCell ref="A23:O23"/>
    <mergeCell ref="D8:D9"/>
    <mergeCell ref="E8:G8"/>
    <mergeCell ref="C8:C9"/>
    <mergeCell ref="A19:M19"/>
    <mergeCell ref="A5:O5"/>
    <mergeCell ref="A4:O4"/>
    <mergeCell ref="L8:O8"/>
    <mergeCell ref="B30:E30"/>
    <mergeCell ref="A28:B28"/>
    <mergeCell ref="A22:O22"/>
    <mergeCell ref="A25:O25"/>
  </mergeCells>
  <phoneticPr fontId="0" type="noConversion"/>
  <pageMargins left="0.51181102362204722" right="0.31496062992125984" top="0.74803149606299213" bottom="0.55118110236220474" header="0.31496062992125984" footer="0.31496062992125984"/>
  <pageSetup paperSize="9" scale="7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2025-02-19T09:27:56Z</cp:lastPrinted>
  <dcterms:created xsi:type="dcterms:W3CDTF">2014-01-15T18:15:09Z</dcterms:created>
  <dcterms:modified xsi:type="dcterms:W3CDTF">2026-06-17T14:13:02Z</dcterms:modified>
</cp:coreProperties>
</file>