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6265" windowHeight="12240"/>
  </bookViews>
  <sheets>
    <sheet name="Пр.1.1 - ан.рын+РТ+норм" sheetId="1" r:id="rId1"/>
  </sheets>
  <definedNames>
    <definedName name="_xlnm.Print_Area" localSheetId="0">'Пр.1.1 - ан.рын+РТ+норм'!$H$1:$X$16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8" i="1"/>
  <c r="W7"/>
  <c r="W6"/>
  <c r="W5"/>
  <c r="U11"/>
  <c r="V11" s="1"/>
  <c r="T11"/>
  <c r="W11" s="1"/>
  <c r="X11" s="1"/>
  <c r="S11"/>
  <c r="Q11"/>
  <c r="U10"/>
  <c r="V10" s="1"/>
  <c r="T10"/>
  <c r="W10" s="1"/>
  <c r="X10" s="1"/>
  <c r="S10"/>
  <c r="Q10"/>
  <c r="U9"/>
  <c r="T9"/>
  <c r="W9" s="1"/>
  <c r="X9" s="1"/>
  <c r="S9"/>
  <c r="Q9"/>
  <c r="U8"/>
  <c r="T8"/>
  <c r="Q8"/>
  <c r="U7"/>
  <c r="T7"/>
  <c r="Q7"/>
  <c r="U6"/>
  <c r="T6"/>
  <c r="Q6"/>
  <c r="U5"/>
  <c r="T5"/>
  <c r="X5" s="1"/>
  <c r="Q5"/>
  <c r="X8" l="1"/>
  <c r="X7"/>
  <c r="X6"/>
  <c r="V9"/>
  <c r="V5"/>
  <c r="V7"/>
  <c r="V8"/>
  <c r="V6"/>
  <c r="X13" l="1"/>
</calcChain>
</file>

<file path=xl/sharedStrings.xml><?xml version="1.0" encoding="utf-8"?>
<sst xmlns="http://schemas.openxmlformats.org/spreadsheetml/2006/main" count="63" uniqueCount="52">
  <si>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</si>
  <si>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</si>
  <si>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</si>
  <si>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</si>
  <si>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</si>
  <si>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</si>
  <si>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</si>
  <si>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</si>
  <si>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</si>
  <si>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</si>
  <si>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</si>
  <si>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</si>
  <si>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</si>
  <si>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</si>
  <si>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код</t>
  </si>
  <si>
    <t>наименование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</si>
  <si>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</si>
  <si>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</si>
  <si>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</si>
  <si>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</si>
  <si>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</si>
  <si>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</si>
  <si>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</si>
  <si>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</si>
  <si>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12,13,14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</si>
  <si>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t>!!!</t>
  </si>
  <si>
    <t>8а</t>
  </si>
  <si>
    <t>8б</t>
  </si>
  <si>
    <t>9=3+4+5+6+7+8а</t>
  </si>
  <si>
    <t>11 = кол-во ИЦИ</t>
  </si>
  <si>
    <t>12=            /n</t>
  </si>
  <si>
    <t>12а</t>
  </si>
  <si>
    <t>15=12а*10</t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</si>
  <si>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9, 11, 12а, 15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</si>
  <si>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t>шт.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</si>
  <si>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</si>
  <si>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</si>
  <si>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</si>
  <si>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</si>
  <si>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</si>
  <si>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r>
      <t xml:space="preserve">Этот текст пишется, </t>
    </r>
    <r>
      <rPr>
        <b/>
        <sz val="11"/>
        <color indexed="36"/>
        <rFont val="Times New Roman"/>
        <family val="1"/>
        <charset val="204"/>
      </rPr>
      <t>ТОЛЬКО если нормирование больше, чем средняя цена по анализу рынка</t>
    </r>
  </si>
  <si>
    <t>-</t>
  </si>
  <si>
    <t>Нищева. Тетрадь для детей среднего дошкольного возраста с ОНР. 4-5 лет. Средняя группа. (цветная) ФАОП. (ФГОС)</t>
  </si>
  <si>
    <t>Тетради различного назначения</t>
  </si>
  <si>
    <t>17.23.13.196</t>
  </si>
  <si>
    <t>Косинова Е.М. Пишем вместе с логопедом. Академия дошколят.</t>
  </si>
  <si>
    <t>Астафьева. Играем, читаем, пишем. Р/т №1. 5-7 лет. ФОП (ФГОС)</t>
  </si>
  <si>
    <t>Астафьева. Играем, читаем, пишем. Р/т №2. 6-7 лет. ФОП (ФГОС)</t>
  </si>
  <si>
    <t>17.23.13.197</t>
  </si>
  <si>
    <t>17.23.13.198</t>
  </si>
  <si>
    <t>17.23.13.199</t>
  </si>
  <si>
    <t xml:space="preserve">Средняя цена из Реестра товаров**, включая НДС, руб. </t>
  </si>
</sst>
</file>

<file path=xl/styles.xml><?xml version="1.0" encoding="utf-8"?>
<styleSheet xmlns="http://schemas.openxmlformats.org/spreadsheetml/2006/main">
  <numFmts count="1">
    <numFmt numFmtId="164" formatCode="0.0%"/>
  </numFmts>
  <fonts count="29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48"/>
      <color rgb="FFC00000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7"/>
      <name val="Times New Roman"/>
      <family val="1"/>
      <charset val="204"/>
    </font>
    <font>
      <b/>
      <sz val="11"/>
      <color indexed="36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0" fontId="8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top" wrapText="1"/>
    </xf>
    <xf numFmtId="2" fontId="11" fillId="3" borderId="6" xfId="0" applyNumberFormat="1" applyFont="1" applyFill="1" applyBorder="1" applyAlignment="1">
      <alignment horizontal="center" vertical="center" wrapText="1"/>
    </xf>
    <xf numFmtId="1" fontId="15" fillId="2" borderId="6" xfId="0" applyNumberFormat="1" applyFont="1" applyFill="1" applyBorder="1" applyAlignment="1">
      <alignment horizontal="center" vertical="center" wrapText="1"/>
    </xf>
    <xf numFmtId="1" fontId="15" fillId="0" borderId="6" xfId="0" applyNumberFormat="1" applyFont="1" applyFill="1" applyBorder="1" applyAlignment="1">
      <alignment horizontal="center" vertical="center" wrapText="1"/>
    </xf>
    <xf numFmtId="10" fontId="8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18" fillId="0" borderId="0" xfId="0" applyFont="1" applyAlignment="1">
      <alignment wrapText="1"/>
    </xf>
    <xf numFmtId="4" fontId="9" fillId="2" borderId="6" xfId="0" applyNumberFormat="1" applyFont="1" applyFill="1" applyBorder="1" applyAlignment="1">
      <alignment horizontal="left" vertical="top" wrapText="1"/>
    </xf>
    <xf numFmtId="4" fontId="8" fillId="2" borderId="6" xfId="0" applyNumberFormat="1" applyFont="1" applyFill="1" applyBorder="1" applyAlignment="1">
      <alignment horizontal="left" vertical="top" wrapText="1"/>
    </xf>
    <xf numFmtId="1" fontId="19" fillId="2" borderId="6" xfId="0" applyNumberFormat="1" applyFont="1" applyFill="1" applyBorder="1" applyAlignment="1">
      <alignment horizontal="center" vertical="top" wrapText="1"/>
    </xf>
    <xf numFmtId="4" fontId="20" fillId="2" borderId="6" xfId="0" applyNumberFormat="1" applyFont="1" applyFill="1" applyBorder="1" applyAlignment="1">
      <alignment horizontal="center" vertical="top" wrapText="1"/>
    </xf>
    <xf numFmtId="4" fontId="20" fillId="0" borderId="0" xfId="0" applyNumberFormat="1" applyFont="1" applyAlignment="1">
      <alignment vertical="center"/>
    </xf>
    <xf numFmtId="4" fontId="20" fillId="2" borderId="6" xfId="0" applyNumberFormat="1" applyFont="1" applyFill="1" applyBorder="1" applyAlignment="1">
      <alignment horizontal="center" vertical="center" wrapText="1"/>
    </xf>
    <xf numFmtId="4" fontId="20" fillId="0" borderId="6" xfId="0" applyNumberFormat="1" applyFont="1" applyBorder="1" applyAlignment="1">
      <alignment horizontal="center" vertical="center" wrapText="1"/>
    </xf>
    <xf numFmtId="3" fontId="20" fillId="0" borderId="6" xfId="0" applyNumberFormat="1" applyFont="1" applyFill="1" applyBorder="1" applyAlignment="1">
      <alignment horizontal="center" vertical="center" wrapText="1"/>
    </xf>
    <xf numFmtId="4" fontId="20" fillId="3" borderId="6" xfId="0" applyNumberFormat="1" applyFont="1" applyFill="1" applyBorder="1" applyAlignment="1">
      <alignment horizontal="center" vertical="center" wrapText="1"/>
    </xf>
    <xf numFmtId="164" fontId="20" fillId="3" borderId="6" xfId="0" applyNumberFormat="1" applyFont="1" applyFill="1" applyBorder="1" applyAlignment="1">
      <alignment horizontal="center" vertical="center" wrapText="1"/>
    </xf>
    <xf numFmtId="10" fontId="8" fillId="0" borderId="0" xfId="0" applyNumberFormat="1" applyFont="1" applyAlignment="1">
      <alignment vertical="top"/>
    </xf>
    <xf numFmtId="4" fontId="20" fillId="2" borderId="6" xfId="0" applyNumberFormat="1" applyFont="1" applyFill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top" wrapText="1"/>
    </xf>
    <xf numFmtId="4" fontId="20" fillId="0" borderId="6" xfId="0" applyNumberFormat="1" applyFont="1" applyFill="1" applyBorder="1" applyAlignment="1">
      <alignment horizontal="center" vertical="top" wrapText="1"/>
    </xf>
    <xf numFmtId="3" fontId="20" fillId="0" borderId="6" xfId="0" applyNumberFormat="1" applyFont="1" applyFill="1" applyBorder="1" applyAlignment="1">
      <alignment horizontal="center" vertical="top" wrapText="1"/>
    </xf>
    <xf numFmtId="4" fontId="20" fillId="3" borderId="6" xfId="0" applyNumberFormat="1" applyFont="1" applyFill="1" applyBorder="1" applyAlignment="1">
      <alignment horizontal="center" vertical="top" wrapText="1"/>
    </xf>
    <xf numFmtId="164" fontId="20" fillId="3" borderId="6" xfId="0" applyNumberFormat="1" applyFont="1" applyFill="1" applyBorder="1" applyAlignment="1">
      <alignment horizontal="center" vertical="top" wrapText="1"/>
    </xf>
    <xf numFmtId="1" fontId="21" fillId="4" borderId="6" xfId="0" applyNumberFormat="1" applyFont="1" applyFill="1" applyBorder="1" applyAlignment="1">
      <alignment horizontal="center" vertical="top" wrapText="1"/>
    </xf>
    <xf numFmtId="4" fontId="21" fillId="4" borderId="6" xfId="0" applyNumberFormat="1" applyFont="1" applyFill="1" applyBorder="1" applyAlignment="1">
      <alignment horizontal="center" vertical="top" wrapText="1"/>
    </xf>
    <xf numFmtId="4" fontId="22" fillId="4" borderId="6" xfId="0" applyNumberFormat="1" applyFont="1" applyFill="1" applyBorder="1" applyAlignment="1">
      <alignment horizontal="center" vertical="top" wrapText="1"/>
    </xf>
    <xf numFmtId="4" fontId="23" fillId="4" borderId="6" xfId="0" applyNumberFormat="1" applyFont="1" applyFill="1" applyBorder="1" applyAlignment="1">
      <alignment horizontal="center" vertical="top" wrapText="1"/>
    </xf>
    <xf numFmtId="164" fontId="23" fillId="4" borderId="6" xfId="0" applyNumberFormat="1" applyFont="1" applyFill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center" wrapText="1"/>
    </xf>
    <xf numFmtId="49" fontId="8" fillId="0" borderId="12" xfId="0" applyNumberFormat="1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1" fontId="0" fillId="0" borderId="0" xfId="0" applyNumberForma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left" wrapText="1"/>
    </xf>
    <xf numFmtId="4" fontId="9" fillId="2" borderId="6" xfId="0" applyNumberFormat="1" applyFont="1" applyFill="1" applyBorder="1" applyAlignment="1">
      <alignment horizontal="left" wrapText="1"/>
    </xf>
    <xf numFmtId="10" fontId="14" fillId="0" borderId="8" xfId="0" applyNumberFormat="1" applyFont="1" applyBorder="1" applyAlignment="1">
      <alignment horizontal="center" vertical="top"/>
    </xf>
    <xf numFmtId="10" fontId="16" fillId="0" borderId="4" xfId="0" applyNumberFormat="1" applyFont="1" applyBorder="1" applyAlignment="1">
      <alignment horizontal="left" vertical="top" wrapText="1"/>
    </xf>
    <xf numFmtId="10" fontId="16" fillId="0" borderId="7" xfId="0" applyNumberFormat="1" applyFont="1" applyBorder="1" applyAlignment="1">
      <alignment horizontal="left" vertical="top" wrapText="1"/>
    </xf>
    <xf numFmtId="10" fontId="16" fillId="0" borderId="9" xfId="0" applyNumberFormat="1" applyFont="1" applyBorder="1" applyAlignment="1">
      <alignment horizontal="left" vertical="top" wrapText="1"/>
    </xf>
    <xf numFmtId="0" fontId="20" fillId="0" borderId="12" xfId="0" applyFont="1" applyBorder="1" applyAlignment="1">
      <alignment horizontal="justify" wrapText="1"/>
    </xf>
    <xf numFmtId="0" fontId="20" fillId="0" borderId="0" xfId="0" applyFont="1" applyBorder="1" applyAlignment="1">
      <alignment horizontal="justify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8" fillId="0" borderId="12" xfId="0" applyNumberFormat="1" applyFont="1" applyBorder="1" applyAlignment="1">
      <alignment horizontal="left" vertical="top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4" fontId="27" fillId="0" borderId="0" xfId="0" applyNumberFormat="1" applyFont="1" applyBorder="1" applyAlignment="1">
      <alignment horizontal="left" vertical="top" wrapText="1"/>
    </xf>
    <xf numFmtId="0" fontId="8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4" fontId="20" fillId="0" borderId="10" xfId="0" applyNumberFormat="1" applyFont="1" applyBorder="1" applyAlignment="1">
      <alignment horizontal="center" vertical="center" wrapText="1"/>
    </xf>
    <xf numFmtId="4" fontId="20" fillId="0" borderId="11" xfId="0" applyNumberFormat="1" applyFont="1" applyBorder="1" applyAlignment="1">
      <alignment horizontal="center" vertical="center" wrapText="1"/>
    </xf>
    <xf numFmtId="4" fontId="20" fillId="5" borderId="6" xfId="0" applyNumberFormat="1" applyFont="1" applyFill="1" applyBorder="1" applyAlignment="1">
      <alignment horizontal="center" vertical="center" wrapText="1"/>
    </xf>
    <xf numFmtId="4" fontId="20" fillId="5" borderId="6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4192250" y="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16</xdr:col>
      <xdr:colOff>561975</xdr:colOff>
      <xdr:row>2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477500" y="11049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058775" y="1228725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39850" y="1447800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2477750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2477750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85725</xdr:colOff>
      <xdr:row>2</xdr:row>
      <xdr:rowOff>295275</xdr:rowOff>
    </xdr:from>
    <xdr:to>
      <xdr:col>16</xdr:col>
      <xdr:colOff>609600</xdr:colOff>
      <xdr:row>2</xdr:row>
      <xdr:rowOff>609600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0448925" y="1104900"/>
          <a:ext cx="5238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38100</xdr:colOff>
      <xdr:row>2</xdr:row>
      <xdr:rowOff>638175</xdr:rowOff>
    </xdr:from>
    <xdr:to>
      <xdr:col>20</xdr:col>
      <xdr:colOff>876300</xdr:colOff>
      <xdr:row>2</xdr:row>
      <xdr:rowOff>1000125</xdr:rowOff>
    </xdr:to>
    <xdr:pic>
      <xdr:nvPicPr>
        <xdr:cNvPr id="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68300" y="14478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38100</xdr:colOff>
      <xdr:row>2</xdr:row>
      <xdr:rowOff>876300</xdr:rowOff>
    </xdr:from>
    <xdr:to>
      <xdr:col>21</xdr:col>
      <xdr:colOff>676275</xdr:colOff>
      <xdr:row>2</xdr:row>
      <xdr:rowOff>1143000</xdr:rowOff>
    </xdr:to>
    <xdr:pic>
      <xdr:nvPicPr>
        <xdr:cNvPr id="1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011275" y="168592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314325</xdr:colOff>
      <xdr:row>3</xdr:row>
      <xdr:rowOff>47625</xdr:rowOff>
    </xdr:from>
    <xdr:to>
      <xdr:col>19</xdr:col>
      <xdr:colOff>581025</xdr:colOff>
      <xdr:row>3</xdr:row>
      <xdr:rowOff>247650</xdr:rowOff>
    </xdr:to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2573000" y="20383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16</xdr:col>
      <xdr:colOff>9525</xdr:colOff>
      <xdr:row>1</xdr:row>
      <xdr:rowOff>190500</xdr:rowOff>
    </xdr:to>
    <xdr:pic>
      <xdr:nvPicPr>
        <xdr:cNvPr id="1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363200" y="3429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171450</xdr:colOff>
      <xdr:row>0</xdr:row>
      <xdr:rowOff>219075</xdr:rowOff>
    </xdr:from>
    <xdr:to>
      <xdr:col>15</xdr:col>
      <xdr:colOff>619125</xdr:colOff>
      <xdr:row>1</xdr:row>
      <xdr:rowOff>247650</xdr:rowOff>
    </xdr:to>
    <xdr:pic>
      <xdr:nvPicPr>
        <xdr:cNvPr id="13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829800" y="219075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7"/>
  <sheetViews>
    <sheetView tabSelected="1" topLeftCell="E1" zoomScaleNormal="100" workbookViewId="0">
      <selection activeCell="Z7" sqref="Z7"/>
    </sheetView>
  </sheetViews>
  <sheetFormatPr defaultRowHeight="15"/>
  <cols>
    <col min="1" max="1" width="10" style="1" hidden="1" customWidth="1"/>
    <col min="2" max="2" width="13.140625" style="1" hidden="1" customWidth="1"/>
    <col min="3" max="3" width="9.140625" style="1" hidden="1" customWidth="1"/>
    <col min="4" max="4" width="10.42578125" style="1" hidden="1" customWidth="1"/>
    <col min="5" max="5" width="10.140625" style="1" customWidth="1"/>
    <col min="6" max="6" width="12.5703125" style="1" customWidth="1"/>
    <col min="7" max="7" width="9.7109375" style="1" customWidth="1"/>
    <col min="8" max="8" width="3.5703125" style="40" customWidth="1"/>
    <col min="9" max="9" width="16.140625" style="1" customWidth="1"/>
    <col min="10" max="10" width="8.42578125" style="1" customWidth="1"/>
    <col min="11" max="11" width="8.5703125" style="1" customWidth="1"/>
    <col min="12" max="13" width="8.28515625" style="1" customWidth="1"/>
    <col min="14" max="15" width="8.5703125" style="1" customWidth="1"/>
    <col min="16" max="16" width="10.5703125" style="1" customWidth="1"/>
    <col min="17" max="18" width="9.28515625" style="1" customWidth="1"/>
    <col min="19" max="19" width="9.85546875" style="1" customWidth="1"/>
    <col min="20" max="20" width="11.5703125" style="1" customWidth="1"/>
    <col min="21" max="21" width="14.140625" style="1" customWidth="1"/>
    <col min="22" max="23" width="10.85546875" style="1" customWidth="1"/>
    <col min="24" max="24" width="17.5703125" style="1" customWidth="1"/>
    <col min="25" max="25" width="1.42578125" style="2" customWidth="1"/>
    <col min="26" max="26" width="48.5703125" style="1" customWidth="1"/>
    <col min="27" max="27" width="12.140625" style="1" customWidth="1"/>
    <col min="28" max="16384" width="9.140625" style="1"/>
  </cols>
  <sheetData>
    <row r="1" spans="1:27" ht="24.75" customHeight="1">
      <c r="H1" s="70" t="s">
        <v>0</v>
      </c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</row>
    <row r="2" spans="1:27" s="4" customFormat="1" ht="39" customHeight="1">
      <c r="A2" s="71" t="s">
        <v>1</v>
      </c>
      <c r="B2" s="72"/>
      <c r="C2" s="71" t="s">
        <v>2</v>
      </c>
      <c r="D2" s="72"/>
      <c r="E2" s="71" t="s">
        <v>3</v>
      </c>
      <c r="F2" s="72"/>
      <c r="G2" s="73" t="s">
        <v>4</v>
      </c>
      <c r="H2" s="76" t="s">
        <v>5</v>
      </c>
      <c r="I2" s="62" t="s">
        <v>6</v>
      </c>
      <c r="J2" s="79" t="s">
        <v>7</v>
      </c>
      <c r="K2" s="80"/>
      <c r="L2" s="80"/>
      <c r="M2" s="80"/>
      <c r="N2" s="81"/>
      <c r="O2" s="62" t="s">
        <v>51</v>
      </c>
      <c r="P2" s="82" t="s">
        <v>8</v>
      </c>
      <c r="Q2" s="61"/>
      <c r="R2" s="62" t="s">
        <v>9</v>
      </c>
      <c r="S2" s="62" t="s">
        <v>10</v>
      </c>
      <c r="T2" s="64" t="s">
        <v>11</v>
      </c>
      <c r="U2" s="65"/>
      <c r="V2" s="66"/>
      <c r="W2" s="67" t="s">
        <v>12</v>
      </c>
      <c r="X2" s="54" t="s">
        <v>13</v>
      </c>
      <c r="Y2" s="3"/>
      <c r="Z2" s="3"/>
    </row>
    <row r="3" spans="1:27" s="4" customFormat="1" ht="93" customHeight="1">
      <c r="A3" s="59" t="s">
        <v>14</v>
      </c>
      <c r="B3" s="60" t="s">
        <v>15</v>
      </c>
      <c r="C3" s="59" t="s">
        <v>14</v>
      </c>
      <c r="D3" s="60" t="s">
        <v>15</v>
      </c>
      <c r="E3" s="59" t="s">
        <v>14</v>
      </c>
      <c r="F3" s="60" t="s">
        <v>15</v>
      </c>
      <c r="G3" s="74"/>
      <c r="H3" s="77"/>
      <c r="I3" s="78"/>
      <c r="J3" s="5" t="s">
        <v>16</v>
      </c>
      <c r="K3" s="5" t="s">
        <v>17</v>
      </c>
      <c r="L3" s="5" t="s">
        <v>18</v>
      </c>
      <c r="M3" s="5" t="s">
        <v>19</v>
      </c>
      <c r="N3" s="5" t="s">
        <v>20</v>
      </c>
      <c r="O3" s="63"/>
      <c r="P3" s="83"/>
      <c r="Q3" s="61"/>
      <c r="R3" s="63"/>
      <c r="S3" s="63"/>
      <c r="T3" s="6" t="s">
        <v>21</v>
      </c>
      <c r="U3" s="7" t="s">
        <v>22</v>
      </c>
      <c r="V3" s="8" t="s">
        <v>23</v>
      </c>
      <c r="W3" s="68"/>
      <c r="X3" s="55"/>
      <c r="Y3" s="3"/>
      <c r="Z3" s="9" t="s">
        <v>24</v>
      </c>
      <c r="AA3" s="44" t="s">
        <v>25</v>
      </c>
    </row>
    <row r="4" spans="1:27" s="13" customFormat="1" ht="27.75" thickBot="1">
      <c r="A4" s="59"/>
      <c r="B4" s="60"/>
      <c r="C4" s="59"/>
      <c r="D4" s="60"/>
      <c r="E4" s="59"/>
      <c r="F4" s="60"/>
      <c r="G4" s="75"/>
      <c r="H4" s="10">
        <v>1</v>
      </c>
      <c r="I4" s="10">
        <v>2</v>
      </c>
      <c r="J4" s="10">
        <v>3</v>
      </c>
      <c r="K4" s="10">
        <v>4</v>
      </c>
      <c r="L4" s="10">
        <v>5</v>
      </c>
      <c r="M4" s="10">
        <v>6</v>
      </c>
      <c r="N4" s="10">
        <v>7</v>
      </c>
      <c r="O4" s="10" t="s">
        <v>26</v>
      </c>
      <c r="P4" s="10" t="s">
        <v>27</v>
      </c>
      <c r="Q4" s="10" t="s">
        <v>28</v>
      </c>
      <c r="R4" s="11">
        <v>10</v>
      </c>
      <c r="S4" s="11" t="s">
        <v>29</v>
      </c>
      <c r="T4" s="11" t="s">
        <v>30</v>
      </c>
      <c r="U4" s="11">
        <v>13</v>
      </c>
      <c r="V4" s="11">
        <v>14</v>
      </c>
      <c r="W4" s="11" t="s">
        <v>31</v>
      </c>
      <c r="X4" s="10" t="s">
        <v>32</v>
      </c>
      <c r="Y4" s="12"/>
      <c r="Z4" s="45" t="s">
        <v>33</v>
      </c>
      <c r="AA4" s="44"/>
    </row>
    <row r="5" spans="1:27" s="2" customFormat="1" ht="84.75" thickBot="1">
      <c r="A5" s="14"/>
      <c r="B5" s="43"/>
      <c r="C5" s="14" t="s">
        <v>41</v>
      </c>
      <c r="D5" s="43" t="s">
        <v>41</v>
      </c>
      <c r="E5" s="15" t="s">
        <v>44</v>
      </c>
      <c r="F5" s="15" t="s">
        <v>43</v>
      </c>
      <c r="G5" s="16" t="s">
        <v>34</v>
      </c>
      <c r="H5" s="17">
        <v>1</v>
      </c>
      <c r="I5" s="15" t="s">
        <v>42</v>
      </c>
      <c r="J5" s="84">
        <v>252.5</v>
      </c>
      <c r="K5" s="85">
        <v>250</v>
      </c>
      <c r="L5" s="85">
        <v>255</v>
      </c>
      <c r="M5" s="18"/>
      <c r="N5" s="18"/>
      <c r="O5" s="19"/>
      <c r="P5" s="20"/>
      <c r="Q5" s="21">
        <f t="shared" ref="Q5:Q11" si="0">J5+K5+L5+M5+N5+O5</f>
        <v>757.5</v>
      </c>
      <c r="R5" s="86">
        <v>15</v>
      </c>
      <c r="S5" s="22">
        <v>3</v>
      </c>
      <c r="T5" s="23">
        <f t="shared" ref="T5:T11" si="1">IF(ISERR(AVERAGE(J5:N5)),"",AVERAGE(J5:N5))</f>
        <v>252.5</v>
      </c>
      <c r="U5" s="23">
        <f t="shared" ref="U5:U11" si="2">IF(ISERR(STDEV(J5:O5)),"",STDEV(J5:O5))</f>
        <v>2.5</v>
      </c>
      <c r="V5" s="24">
        <f>IF(ISERR(U5/T5),"",U5/T5)</f>
        <v>9.9009900990099011E-3</v>
      </c>
      <c r="W5" s="86">
        <f>K5</f>
        <v>250</v>
      </c>
      <c r="X5" s="86">
        <f t="shared" ref="X5:X11" si="3">W5*R5</f>
        <v>3750</v>
      </c>
      <c r="Y5" s="25"/>
      <c r="Z5" s="46"/>
      <c r="AA5" s="44"/>
    </row>
    <row r="6" spans="1:27" s="2" customFormat="1" ht="63.75">
      <c r="A6" s="15"/>
      <c r="B6" s="15"/>
      <c r="C6" s="15"/>
      <c r="D6" s="15"/>
      <c r="E6" s="15" t="s">
        <v>48</v>
      </c>
      <c r="F6" s="15" t="s">
        <v>43</v>
      </c>
      <c r="G6" s="16" t="s">
        <v>34</v>
      </c>
      <c r="H6" s="17">
        <v>2</v>
      </c>
      <c r="I6" s="26" t="s">
        <v>45</v>
      </c>
      <c r="J6" s="18">
        <v>383.8</v>
      </c>
      <c r="K6" s="18">
        <v>380</v>
      </c>
      <c r="L6" s="18">
        <v>387.6</v>
      </c>
      <c r="M6" s="18"/>
      <c r="N6" s="18"/>
      <c r="O6" s="18"/>
      <c r="P6" s="18"/>
      <c r="Q6" s="27">
        <f t="shared" si="0"/>
        <v>1151.4000000000001</v>
      </c>
      <c r="R6" s="87">
        <v>20</v>
      </c>
      <c r="S6" s="29">
        <v>3</v>
      </c>
      <c r="T6" s="30">
        <f t="shared" si="1"/>
        <v>383.8</v>
      </c>
      <c r="U6" s="30">
        <f t="shared" si="2"/>
        <v>3.7999999999964769</v>
      </c>
      <c r="V6" s="31">
        <f t="shared" ref="V6:V11" si="4">IF(ISERR(U6/T6),"",U6/T6)</f>
        <v>9.900990099000721E-3</v>
      </c>
      <c r="W6" s="87">
        <f>K6</f>
        <v>380</v>
      </c>
      <c r="X6" s="87">
        <f t="shared" si="3"/>
        <v>7600</v>
      </c>
      <c r="Y6" s="25"/>
      <c r="Z6" s="47"/>
      <c r="AA6" s="44"/>
    </row>
    <row r="7" spans="1:27" s="2" customFormat="1" ht="51">
      <c r="A7" s="15"/>
      <c r="B7" s="15"/>
      <c r="C7" s="15"/>
      <c r="D7" s="15"/>
      <c r="E7" s="15" t="s">
        <v>49</v>
      </c>
      <c r="F7" s="15" t="s">
        <v>43</v>
      </c>
      <c r="G7" s="16" t="s">
        <v>34</v>
      </c>
      <c r="H7" s="17">
        <v>3</v>
      </c>
      <c r="I7" s="26" t="s">
        <v>46</v>
      </c>
      <c r="J7" s="18">
        <v>252.5</v>
      </c>
      <c r="K7" s="18">
        <v>250</v>
      </c>
      <c r="L7" s="18">
        <v>255</v>
      </c>
      <c r="M7" s="18"/>
      <c r="N7" s="18"/>
      <c r="O7" s="18"/>
      <c r="P7" s="18"/>
      <c r="Q7" s="27">
        <f t="shared" si="0"/>
        <v>757.5</v>
      </c>
      <c r="R7" s="87">
        <v>25</v>
      </c>
      <c r="S7" s="29">
        <v>3</v>
      </c>
      <c r="T7" s="30">
        <f t="shared" si="1"/>
        <v>252.5</v>
      </c>
      <c r="U7" s="30">
        <f t="shared" si="2"/>
        <v>2.5</v>
      </c>
      <c r="V7" s="31">
        <f t="shared" si="4"/>
        <v>9.9009900990099011E-3</v>
      </c>
      <c r="W7" s="87">
        <f>K7</f>
        <v>250</v>
      </c>
      <c r="X7" s="87">
        <f t="shared" si="3"/>
        <v>6250</v>
      </c>
    </row>
    <row r="8" spans="1:27" s="2" customFormat="1" ht="50.25" customHeight="1">
      <c r="A8" s="15"/>
      <c r="B8" s="15"/>
      <c r="C8" s="15"/>
      <c r="D8" s="15"/>
      <c r="E8" s="15" t="s">
        <v>50</v>
      </c>
      <c r="F8" s="15" t="s">
        <v>43</v>
      </c>
      <c r="G8" s="16" t="s">
        <v>34</v>
      </c>
      <c r="H8" s="17">
        <v>4</v>
      </c>
      <c r="I8" s="26" t="s">
        <v>47</v>
      </c>
      <c r="J8" s="18">
        <v>252.5</v>
      </c>
      <c r="K8" s="18">
        <v>250</v>
      </c>
      <c r="L8" s="18">
        <v>255</v>
      </c>
      <c r="M8" s="18"/>
      <c r="N8" s="18"/>
      <c r="O8" s="18"/>
      <c r="P8" s="18"/>
      <c r="Q8" s="27">
        <f t="shared" si="0"/>
        <v>757.5</v>
      </c>
      <c r="R8" s="87">
        <v>25</v>
      </c>
      <c r="S8" s="29">
        <v>3</v>
      </c>
      <c r="T8" s="30">
        <f t="shared" si="1"/>
        <v>252.5</v>
      </c>
      <c r="U8" s="30">
        <f t="shared" si="2"/>
        <v>2.5</v>
      </c>
      <c r="V8" s="31">
        <f t="shared" si="4"/>
        <v>9.9009900990099011E-3</v>
      </c>
      <c r="W8" s="87">
        <f>K8</f>
        <v>250</v>
      </c>
      <c r="X8" s="87">
        <f t="shared" si="3"/>
        <v>6250</v>
      </c>
    </row>
    <row r="9" spans="1:27" s="2" customFormat="1" hidden="1">
      <c r="A9" s="15"/>
      <c r="B9" s="15"/>
      <c r="C9" s="15"/>
      <c r="D9" s="15"/>
      <c r="E9" s="15"/>
      <c r="F9" s="15"/>
      <c r="G9" s="16"/>
      <c r="H9" s="17">
        <v>5</v>
      </c>
      <c r="I9" s="26"/>
      <c r="J9" s="18"/>
      <c r="K9" s="18"/>
      <c r="L9" s="18"/>
      <c r="M9" s="18"/>
      <c r="N9" s="18"/>
      <c r="O9" s="18"/>
      <c r="P9" s="18"/>
      <c r="Q9" s="27">
        <f t="shared" si="0"/>
        <v>0</v>
      </c>
      <c r="R9" s="28">
        <v>1</v>
      </c>
      <c r="S9" s="29">
        <f t="shared" ref="S6:S11" si="5">COUNT(J9:N9)</f>
        <v>0</v>
      </c>
      <c r="T9" s="30" t="str">
        <f t="shared" si="1"/>
        <v/>
      </c>
      <c r="U9" s="30" t="str">
        <f t="shared" si="2"/>
        <v/>
      </c>
      <c r="V9" s="31" t="str">
        <f t="shared" si="4"/>
        <v/>
      </c>
      <c r="W9" s="28">
        <f t="shared" ref="W6:W11" si="6">MIN(P9,T9,O9)</f>
        <v>0</v>
      </c>
      <c r="X9" s="18">
        <f t="shared" si="3"/>
        <v>0</v>
      </c>
    </row>
    <row r="10" spans="1:27" s="2" customFormat="1" hidden="1">
      <c r="A10" s="15"/>
      <c r="B10" s="15"/>
      <c r="C10" s="15"/>
      <c r="D10" s="15"/>
      <c r="E10" s="15"/>
      <c r="F10" s="15"/>
      <c r="G10" s="16"/>
      <c r="H10" s="17">
        <v>7</v>
      </c>
      <c r="I10" s="26"/>
      <c r="J10" s="18"/>
      <c r="K10" s="18"/>
      <c r="L10" s="18"/>
      <c r="M10" s="18"/>
      <c r="N10" s="18"/>
      <c r="O10" s="18"/>
      <c r="P10" s="18"/>
      <c r="Q10" s="27">
        <f t="shared" si="0"/>
        <v>0</v>
      </c>
      <c r="R10" s="28">
        <v>1</v>
      </c>
      <c r="S10" s="29">
        <f t="shared" si="5"/>
        <v>0</v>
      </c>
      <c r="T10" s="30" t="str">
        <f t="shared" si="1"/>
        <v/>
      </c>
      <c r="U10" s="30" t="str">
        <f t="shared" si="2"/>
        <v/>
      </c>
      <c r="V10" s="31" t="str">
        <f t="shared" si="4"/>
        <v/>
      </c>
      <c r="W10" s="28">
        <f t="shared" si="6"/>
        <v>0</v>
      </c>
      <c r="X10" s="18">
        <f t="shared" si="3"/>
        <v>0</v>
      </c>
    </row>
    <row r="11" spans="1:27" s="2" customFormat="1" hidden="1">
      <c r="A11" s="15"/>
      <c r="B11" s="15"/>
      <c r="C11" s="15"/>
      <c r="D11" s="15"/>
      <c r="E11" s="15"/>
      <c r="F11" s="15"/>
      <c r="G11" s="16"/>
      <c r="H11" s="17">
        <v>8</v>
      </c>
      <c r="I11" s="26"/>
      <c r="J11" s="18"/>
      <c r="K11" s="18"/>
      <c r="L11" s="18"/>
      <c r="M11" s="18"/>
      <c r="N11" s="18"/>
      <c r="O11" s="18"/>
      <c r="P11" s="18"/>
      <c r="Q11" s="27">
        <f t="shared" si="0"/>
        <v>0</v>
      </c>
      <c r="R11" s="28">
        <v>1</v>
      </c>
      <c r="S11" s="29">
        <f t="shared" si="5"/>
        <v>0</v>
      </c>
      <c r="T11" s="30" t="str">
        <f t="shared" si="1"/>
        <v/>
      </c>
      <c r="U11" s="30" t="str">
        <f t="shared" si="2"/>
        <v/>
      </c>
      <c r="V11" s="31" t="str">
        <f t="shared" si="4"/>
        <v/>
      </c>
      <c r="W11" s="28">
        <f t="shared" si="6"/>
        <v>0</v>
      </c>
      <c r="X11" s="18">
        <f t="shared" si="3"/>
        <v>0</v>
      </c>
    </row>
    <row r="12" spans="1:27" s="2" customFormat="1">
      <c r="A12" s="32"/>
      <c r="B12" s="32"/>
      <c r="C12" s="32"/>
      <c r="D12" s="32"/>
      <c r="E12" s="32"/>
      <c r="F12" s="32"/>
      <c r="G12" s="32"/>
      <c r="H12" s="32"/>
      <c r="I12" s="33"/>
      <c r="J12" s="33"/>
      <c r="K12" s="33"/>
      <c r="L12" s="33"/>
      <c r="M12" s="33"/>
      <c r="N12" s="33"/>
      <c r="O12" s="33"/>
      <c r="P12" s="33"/>
      <c r="Q12" s="34"/>
      <c r="R12" s="33"/>
      <c r="S12" s="33"/>
      <c r="T12" s="35"/>
      <c r="U12" s="35"/>
      <c r="V12" s="36"/>
      <c r="W12" s="36"/>
      <c r="X12" s="35"/>
    </row>
    <row r="13" spans="1:27" s="2" customFormat="1" ht="33.75" customHeight="1">
      <c r="A13" s="48" t="s">
        <v>35</v>
      </c>
      <c r="B13" s="48"/>
      <c r="C13" s="48"/>
      <c r="D13" s="48"/>
      <c r="E13" s="48"/>
      <c r="F13" s="48"/>
      <c r="G13" s="48"/>
      <c r="H13" s="50" t="s">
        <v>36</v>
      </c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2"/>
      <c r="X13" s="37">
        <f>SUM(X5:X12)</f>
        <v>23850</v>
      </c>
    </row>
    <row r="14" spans="1:27" s="2" customFormat="1" ht="33.75" customHeight="1">
      <c r="A14" s="49"/>
      <c r="B14" s="49"/>
      <c r="C14" s="49"/>
      <c r="D14" s="49"/>
      <c r="E14" s="49"/>
      <c r="F14" s="49"/>
      <c r="G14" s="49"/>
      <c r="I14" s="53" t="s">
        <v>37</v>
      </c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38"/>
    </row>
    <row r="15" spans="1:27" s="2" customFormat="1" ht="33.75" customHeight="1">
      <c r="A15" s="56" t="s">
        <v>38</v>
      </c>
      <c r="B15" s="56"/>
      <c r="C15" s="56"/>
      <c r="D15" s="56"/>
      <c r="E15" s="56"/>
      <c r="F15" s="56"/>
      <c r="G15" s="56"/>
      <c r="I15" s="69" t="s">
        <v>39</v>
      </c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</row>
    <row r="16" spans="1:27" ht="49.5" customHeight="1">
      <c r="A16" s="56"/>
      <c r="B16" s="56"/>
      <c r="C16" s="56"/>
      <c r="D16" s="56"/>
      <c r="E16" s="56"/>
      <c r="F16" s="56"/>
      <c r="G16" s="56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39"/>
    </row>
    <row r="17" spans="1:26" ht="28.5" customHeight="1">
      <c r="A17" s="56"/>
      <c r="B17" s="56"/>
      <c r="C17" s="56"/>
      <c r="D17" s="56"/>
      <c r="E17" s="56"/>
      <c r="F17" s="56"/>
      <c r="G17" s="56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41"/>
      <c r="Y17" s="25"/>
      <c r="Z17" s="42" t="s">
        <v>40</v>
      </c>
    </row>
  </sheetData>
  <mergeCells count="31">
    <mergeCell ref="H1:X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A15:G17"/>
    <mergeCell ref="I16:W16"/>
    <mergeCell ref="I17:W17"/>
    <mergeCell ref="A3:A4"/>
    <mergeCell ref="B3:B4"/>
    <mergeCell ref="C3:C4"/>
    <mergeCell ref="D3:D4"/>
    <mergeCell ref="E3:E4"/>
    <mergeCell ref="F3:F4"/>
    <mergeCell ref="Q2:Q3"/>
    <mergeCell ref="R2:R3"/>
    <mergeCell ref="S2:S3"/>
    <mergeCell ref="T2:V2"/>
    <mergeCell ref="W2:W3"/>
    <mergeCell ref="I15:X15"/>
    <mergeCell ref="AA3:AA6"/>
    <mergeCell ref="Z4:Z6"/>
    <mergeCell ref="A13:G14"/>
    <mergeCell ref="H13:W13"/>
    <mergeCell ref="I14:W14"/>
    <mergeCell ref="X2:X3"/>
  </mergeCells>
  <conditionalFormatting sqref="V5:V1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Пр.1.1 - ан.рын+РТ+норм</vt:lpstr>
      <vt:lpstr>'Пр.1.1 - ан.рын+РТ+норм'!Область_печати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Сухорукова Наталия</dc:creator>
  <cp:lastModifiedBy>8813</cp:lastModifiedBy>
  <dcterms:created xsi:type="dcterms:W3CDTF">2025-10-28T13:42:04Z</dcterms:created>
  <dcterms:modified xsi:type="dcterms:W3CDTF">2026-06-18T08:44:29Z</dcterms:modified>
</cp:coreProperties>
</file>