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75" windowWidth="18195" windowHeight="11820"/>
  </bookViews>
  <sheets>
    <sheet name="2026" sheetId="4" r:id="rId1"/>
  </sheets>
  <calcPr calcId="125725" refMode="R1C1" fullPrecision="0"/>
</workbook>
</file>

<file path=xl/calcChain.xml><?xml version="1.0" encoding="utf-8"?>
<calcChain xmlns="http://schemas.openxmlformats.org/spreadsheetml/2006/main">
  <c r="N20" i="4"/>
  <c r="O18"/>
  <c r="K18"/>
  <c r="J18"/>
  <c r="N18" s="1"/>
  <c r="O17"/>
  <c r="K17"/>
  <c r="J17"/>
  <c r="N17" s="1"/>
  <c r="O16"/>
  <c r="K16"/>
  <c r="J16"/>
  <c r="N16" s="1"/>
  <c r="O15"/>
  <c r="K15"/>
  <c r="J15"/>
  <c r="N15" s="1"/>
  <c r="L15" l="1"/>
  <c r="O19"/>
  <c r="L16"/>
  <c r="L17"/>
  <c r="L18"/>
  <c r="N19"/>
</calcChain>
</file>

<file path=xl/sharedStrings.xml><?xml version="1.0" encoding="utf-8"?>
<sst xmlns="http://schemas.openxmlformats.org/spreadsheetml/2006/main" count="52" uniqueCount="47">
  <si>
    <t>к контракту № ___ от _______________</t>
  </si>
  <si>
    <t>(указывается предмет контракта)</t>
  </si>
  <si>
    <t>(должность)</t>
  </si>
  <si>
    <t>Работник контрактной службы/контрактный управляющий: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</si>
  <si>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</si>
  <si>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</si>
  <si>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</si>
  <si>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</si>
  <si>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Дата подготовки обоснования НМЦК:          </t>
  </si>
  <si>
    <r>
      <t>Цена предложенная участником № 1, руб. ц</t>
    </r>
    <r>
      <rPr>
        <b/>
        <sz val="10"/>
        <color theme="1"/>
        <rFont val="Calibri"/>
        <family val="2"/>
        <charset val="204"/>
      </rPr>
      <t>₁</t>
    </r>
  </si>
  <si>
    <r>
      <t>Цена предложенная участником № 2, руб. ц</t>
    </r>
    <r>
      <rPr>
        <b/>
        <sz val="10"/>
        <color theme="1"/>
        <rFont val="Calibri"/>
        <family val="2"/>
        <charset val="204"/>
      </rPr>
      <t>₂</t>
    </r>
  </si>
  <si>
    <r>
      <t>Цена предложенная участником № 3, руб. ц</t>
    </r>
    <r>
      <rPr>
        <b/>
        <sz val="10"/>
        <color theme="1"/>
        <rFont val="Calibri"/>
        <family val="2"/>
        <charset val="204"/>
      </rPr>
      <t>₃</t>
    </r>
  </si>
  <si>
    <t>Средняя цена, руб. &lt;Ц&gt;=(ц₁+ц₂+ц₃+….) 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</si>
  <si>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>Приложение № _____</t>
  </si>
  <si>
    <t>Итого, руб.</t>
  </si>
  <si>
    <t>Наименование товара</t>
  </si>
  <si>
    <t>Ед. изм.</t>
  </si>
  <si>
    <t>Кол-во</t>
  </si>
  <si>
    <r>
      <t>Цена предложенная участником № 4, руб. ц</t>
    </r>
    <r>
      <rPr>
        <b/>
        <vertAlign val="subscript"/>
        <sz val="10"/>
        <color theme="1"/>
        <rFont val="Times New Roman"/>
        <family val="1"/>
        <charset val="204"/>
      </rPr>
      <t>4</t>
    </r>
  </si>
  <si>
    <t>Цена за ед., руб. (нормативный метод)</t>
  </si>
  <si>
    <t>Анализ рынка</t>
  </si>
  <si>
    <t>шт.</t>
  </si>
  <si>
    <t>Бухгалтер:</t>
  </si>
  <si>
    <t>КТРУ/ККН/ ОКПД2</t>
  </si>
  <si>
    <t>Обоснование  НАЧАЛЬНОЙ (МАКСИМАЛЬНОЙ) ЦЕНЫ КОНТРАКТА (НМЦК) 
С ПРИМЕНЕНИЕМ МЕТОДА СОПОСТАВИМЫХ РЫНОЧНЫХ ЦЕН (АНАЛИЗА РЫНКА) И НОРМАТИВНОГО МЕТОДА</t>
  </si>
  <si>
    <t>Анализа рынка</t>
  </si>
  <si>
    <t>20.42.15.149-001</t>
  </si>
  <si>
    <t>20.42.15.149-002</t>
  </si>
  <si>
    <t>20.42.15.149-003</t>
  </si>
  <si>
    <t>20.42.15.149</t>
  </si>
  <si>
    <t>поз.700</t>
  </si>
  <si>
    <r>
      <rPr>
        <b/>
        <sz val="12"/>
        <color theme="1"/>
        <rFont val="Times New Roman"/>
        <family val="1"/>
        <charset val="204"/>
      </rPr>
      <t xml:space="preserve">Поставка защитных средств (кремы) </t>
    </r>
    <r>
      <rPr>
        <sz val="12"/>
        <color theme="1"/>
        <rFont val="Times New Roman"/>
        <family val="1"/>
        <charset val="204"/>
      </rPr>
      <t>для нужд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 xml:space="preserve">Государственного бюджетного учреждения дополнительного образования Центра внешкольной работы с детьми и молодежью Калининского района Санкт-Петербурга "Академический"     </t>
    </r>
  </si>
  <si>
    <t xml:space="preserve">(подпись)           </t>
  </si>
  <si>
    <t>(расшифровка подписи)</t>
  </si>
  <si>
    <t xml:space="preserve">                                   </t>
  </si>
  <si>
    <t>Л.А.Лабухина</t>
  </si>
  <si>
    <t>Крем защитный гидрофобный, от кислотных и щелочных средств, смазочно-охлаждающих жидкостей. 100 мл.</t>
  </si>
  <si>
    <t>Валюта, используемая для формирования цены контракта и расчетов с поставщиками (исполнителями, подрядчиками) - Российский рубль.</t>
  </si>
  <si>
    <r>
      <t xml:space="preserve">Нормативный метод  </t>
    </r>
    <r>
      <rPr>
        <b/>
        <sz val="9"/>
        <color theme="1"/>
        <rFont val="Times New Roman"/>
        <family val="1"/>
        <charset val="204"/>
      </rPr>
      <t xml:space="preserve">Распоряжение № 221-р от 08.04.2026 
</t>
    </r>
  </si>
  <si>
    <t>Крем защитный универсальный, комбинированного действия от воздействии на кожу водорастворимых и водонерастворимых веществ. 100 мл.</t>
  </si>
  <si>
    <t>Итого с применением метода сопоставимых рыночных цен (анализа рынка) и нормативного метода:</t>
  </si>
  <si>
    <t>Итого наименьшая общая стоимость товаров, работ, услуг:</t>
  </si>
  <si>
    <t>Крем защитный от обморожения, обветривания, неблагоприятных погодных условий. 100 мл.</t>
  </si>
  <si>
    <t>Крем регенерирующий  питание, восстановление после воздействия химических веществ. 100 мл.</t>
  </si>
  <si>
    <t>Закупка проводится способом у Единственного поставщика (исполнителя, подрядчика), цена контракта по наименьшему ценовому предложению составляет:    41 475  рублей 00 копеек (Сорок одна тысяча четыреста семьдесят пять рублей 00 копеек).</t>
  </si>
  <si>
    <r>
      <t xml:space="preserve">Начальная (максимальная) цена контракта (начальная цена единицы товара, работы, услуги) определена и обоснована в соответствии с требованиями:
-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нужд",
- подп. в) п. 7 Постановление Правительства РФ от 23.12.2024 N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лиц";
-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567, посредством применения следующего метода или нескольких методов:
</t>
    </r>
    <r>
      <rPr>
        <b/>
        <sz val="9"/>
        <color theme="1"/>
        <rFont val="Times New Roman"/>
        <family val="1"/>
        <charset val="204"/>
      </rPr>
      <t>1) Метод сопоставимых рыночных цен.</t>
    </r>
    <r>
      <rPr>
        <sz val="9"/>
        <color theme="1"/>
        <rFont val="Times New Roman"/>
        <family val="1"/>
        <charset val="204"/>
      </rPr>
      <t xml:space="preserve">
Особенности определения начальной (максимальной) цены контракта, предусмотренные подпунктом «в» пункта 7 Постановления Правительства РФ от 23.12.2024 №1875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 (далее – Постановление) не применяются в силу:
- подпункта «г» пункта 7 Постановления, поскольку цена контракта не превышает 1 млн. рублей и при этом ни одна из использованных при определении таких цен цена единицы товара не превышает 5 тыс. рублей.</t>
    </r>
  </si>
  <si>
    <r>
      <t xml:space="preserve">2. Нормативный метод.  </t>
    </r>
    <r>
      <rPr>
        <sz val="9"/>
        <color theme="1"/>
        <rFont val="Times New Roman"/>
        <family val="1"/>
        <charset val="204"/>
      </rPr>
      <t>Распоряжение Комитета по государственному заказу Санкт-Петербурга от 08.04.2026 № 221-р «О внесении изменений в распоряжение Комитета по государственному заказу Санкт-Петербурга от 31.05.2018 № 100-р».</t>
    </r>
  </si>
</sst>
</file>

<file path=xl/styles.xml><?xml version="1.0" encoding="utf-8"?>
<styleSheet xmlns="http://schemas.openxmlformats.org/spreadsheetml/2006/main">
  <numFmts count="3">
    <numFmt numFmtId="164" formatCode="#,##0.00;[Red]#,##0.00"/>
    <numFmt numFmtId="165" formatCode="#,##0;[Red]#,##0"/>
    <numFmt numFmtId="166" formatCode="0.0%"/>
  </numFmts>
  <fonts count="20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0"/>
      <color theme="1"/>
      <name val="Calibri"/>
      <family val="2"/>
      <charset val="204"/>
    </font>
    <font>
      <sz val="8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b/>
      <vertAlign val="subscript"/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3">
    <xf numFmtId="0" fontId="0" fillId="0" borderId="0" xfId="0"/>
    <xf numFmtId="0" fontId="0" fillId="0" borderId="0" xfId="0" applyAlignment="1">
      <alignment horizontal="center" vertical="center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9" fillId="0" borderId="0" xfId="0" applyFont="1"/>
    <xf numFmtId="0" fontId="6" fillId="0" borderId="0" xfId="0" applyFont="1" applyAlignment="1">
      <alignment vertical="center"/>
    </xf>
    <xf numFmtId="0" fontId="2" fillId="0" borderId="0" xfId="0" applyFont="1"/>
    <xf numFmtId="0" fontId="6" fillId="0" borderId="0" xfId="0" applyFont="1" applyBorder="1" applyAlignment="1">
      <alignment horizontal="center" vertical="center"/>
    </xf>
    <xf numFmtId="164" fontId="5" fillId="0" borderId="0" xfId="0" applyNumberFormat="1" applyFont="1" applyBorder="1"/>
    <xf numFmtId="9" fontId="5" fillId="0" borderId="0" xfId="1" applyFont="1" applyFill="1" applyBorder="1"/>
    <xf numFmtId="0" fontId="12" fillId="0" borderId="0" xfId="0" applyFont="1" applyAlignment="1">
      <alignment vertical="center"/>
    </xf>
    <xf numFmtId="0" fontId="4" fillId="0" borderId="6" xfId="0" applyFont="1" applyBorder="1" applyAlignment="1">
      <alignment horizontal="center" vertical="center" wrapText="1" shrinkToFit="1"/>
    </xf>
    <xf numFmtId="165" fontId="2" fillId="0" borderId="0" xfId="0" applyNumberFormat="1" applyFont="1" applyAlignment="1">
      <alignment horizontal="center"/>
    </xf>
    <xf numFmtId="0" fontId="13" fillId="0" borderId="0" xfId="0" applyFont="1"/>
    <xf numFmtId="0" fontId="12" fillId="0" borderId="0" xfId="0" applyFont="1" applyAlignment="1">
      <alignment horizontal="justify" vertical="center"/>
    </xf>
    <xf numFmtId="0" fontId="14" fillId="0" borderId="0" xfId="0" applyFont="1" applyAlignment="1">
      <alignment horizontal="center" vertical="center" wrapText="1"/>
    </xf>
    <xf numFmtId="0" fontId="5" fillId="0" borderId="7" xfId="0" applyFont="1" applyBorder="1" applyAlignment="1"/>
    <xf numFmtId="0" fontId="0" fillId="0" borderId="7" xfId="0" applyBorder="1"/>
    <xf numFmtId="0" fontId="4" fillId="0" borderId="1" xfId="0" applyFont="1" applyBorder="1" applyAlignment="1">
      <alignment horizontal="center" vertical="center" wrapText="1" shrinkToFit="1"/>
    </xf>
    <xf numFmtId="0" fontId="10" fillId="0" borderId="6" xfId="0" applyFont="1" applyFill="1" applyBorder="1" applyAlignment="1">
      <alignment horizontal="center" vertical="top"/>
    </xf>
    <xf numFmtId="0" fontId="10" fillId="0" borderId="6" xfId="0" applyFont="1" applyFill="1" applyBorder="1" applyAlignment="1">
      <alignment horizontal="left" vertical="top" wrapText="1"/>
    </xf>
    <xf numFmtId="0" fontId="10" fillId="0" borderId="6" xfId="0" applyFont="1" applyFill="1" applyBorder="1" applyAlignment="1">
      <alignment horizontal="center" vertical="top" wrapText="1"/>
    </xf>
    <xf numFmtId="164" fontId="10" fillId="0" borderId="6" xfId="0" applyNumberFormat="1" applyFont="1" applyFill="1" applyBorder="1" applyAlignment="1">
      <alignment vertical="top"/>
    </xf>
    <xf numFmtId="164" fontId="10" fillId="0" borderId="1" xfId="0" applyNumberFormat="1" applyFont="1" applyFill="1" applyBorder="1" applyAlignment="1">
      <alignment vertical="top"/>
    </xf>
    <xf numFmtId="164" fontId="10" fillId="0" borderId="1" xfId="0" applyNumberFormat="1" applyFont="1" applyFill="1" applyBorder="1" applyAlignment="1">
      <alignment horizontal="center" vertical="top"/>
    </xf>
    <xf numFmtId="0" fontId="10" fillId="0" borderId="1" xfId="0" applyFont="1" applyFill="1" applyBorder="1" applyAlignment="1">
      <alignment horizontal="center" vertical="top"/>
    </xf>
    <xf numFmtId="164" fontId="8" fillId="0" borderId="1" xfId="0" applyNumberFormat="1" applyFont="1" applyFill="1" applyBorder="1" applyAlignment="1">
      <alignment vertical="top"/>
    </xf>
    <xf numFmtId="164" fontId="2" fillId="0" borderId="0" xfId="0" applyNumberFormat="1" applyFont="1" applyBorder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Border="1"/>
    <xf numFmtId="0" fontId="3" fillId="0" borderId="0" xfId="0" applyFont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166" fontId="8" fillId="0" borderId="1" xfId="1" applyNumberFormat="1" applyFont="1" applyFill="1" applyBorder="1" applyAlignment="1">
      <alignment vertical="top"/>
    </xf>
    <xf numFmtId="0" fontId="17" fillId="0" borderId="1" xfId="0" applyFont="1" applyBorder="1" applyAlignment="1">
      <alignment horizontal="left" vertical="top" wrapText="1"/>
    </xf>
    <xf numFmtId="0" fontId="18" fillId="0" borderId="0" xfId="0" applyFont="1" applyFill="1" applyAlignment="1">
      <alignment vertical="top" wrapText="1"/>
    </xf>
    <xf numFmtId="0" fontId="10" fillId="0" borderId="0" xfId="0" applyFont="1" applyAlignment="1">
      <alignment horizontal="right" vertical="center"/>
    </xf>
    <xf numFmtId="0" fontId="10" fillId="0" borderId="3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9" fontId="4" fillId="0" borderId="1" xfId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/>
    </xf>
    <xf numFmtId="0" fontId="8" fillId="0" borderId="0" xfId="0" applyFont="1" applyFill="1" applyBorder="1" applyAlignment="1">
      <alignment horizontal="left" wrapText="1"/>
    </xf>
    <xf numFmtId="0" fontId="0" fillId="0" borderId="0" xfId="0" applyFill="1"/>
    <xf numFmtId="164" fontId="8" fillId="3" borderId="1" xfId="0" applyNumberFormat="1" applyFont="1" applyFill="1" applyBorder="1" applyAlignment="1">
      <alignment vertical="top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64" fontId="8" fillId="2" borderId="1" xfId="0" applyNumberFormat="1" applyFont="1" applyFill="1" applyBorder="1" applyAlignment="1">
      <alignment vertical="top"/>
    </xf>
    <xf numFmtId="164" fontId="10" fillId="3" borderId="1" xfId="0" applyNumberFormat="1" applyFont="1" applyFill="1" applyBorder="1" applyAlignment="1">
      <alignment vertical="top"/>
    </xf>
    <xf numFmtId="0" fontId="6" fillId="0" borderId="0" xfId="0" applyFont="1" applyBorder="1" applyAlignment="1">
      <alignment vertical="center" wrapText="1"/>
    </xf>
    <xf numFmtId="0" fontId="0" fillId="0" borderId="0" xfId="0" applyBorder="1"/>
    <xf numFmtId="0" fontId="6" fillId="0" borderId="8" xfId="0" applyFont="1" applyBorder="1" applyAlignment="1">
      <alignment vertical="center" wrapText="1"/>
    </xf>
    <xf numFmtId="0" fontId="12" fillId="0" borderId="2" xfId="0" applyFont="1" applyBorder="1" applyAlignment="1">
      <alignment horizontal="left" vertical="center"/>
    </xf>
    <xf numFmtId="0" fontId="3" fillId="0" borderId="8" xfId="0" applyFont="1" applyBorder="1" applyAlignment="1">
      <alignment vertical="center" wrapText="1"/>
    </xf>
    <xf numFmtId="0" fontId="12" fillId="0" borderId="0" xfId="0" applyFont="1" applyBorder="1"/>
    <xf numFmtId="0" fontId="13" fillId="0" borderId="0" xfId="0" applyFont="1" applyAlignment="1">
      <alignment horizontal="left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top"/>
    </xf>
    <xf numFmtId="0" fontId="8" fillId="0" borderId="4" xfId="0" applyFont="1" applyFill="1" applyBorder="1" applyAlignment="1">
      <alignment horizontal="center" vertical="top"/>
    </xf>
    <xf numFmtId="0" fontId="8" fillId="0" borderId="5" xfId="0" applyFont="1" applyFill="1" applyBorder="1" applyAlignment="1">
      <alignment horizontal="center" vertical="top"/>
    </xf>
    <xf numFmtId="0" fontId="8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12" fillId="0" borderId="0" xfId="0" applyFont="1" applyAlignment="1">
      <alignment horizontal="left" vertical="center"/>
    </xf>
    <xf numFmtId="0" fontId="12" fillId="0" borderId="2" xfId="0" applyFont="1" applyBorder="1" applyAlignment="1">
      <alignment horizontal="center"/>
    </xf>
    <xf numFmtId="0" fontId="8" fillId="2" borderId="3" xfId="0" applyFont="1" applyFill="1" applyBorder="1" applyAlignment="1">
      <alignment horizontal="left" wrapText="1"/>
    </xf>
    <xf numFmtId="0" fontId="8" fillId="2" borderId="4" xfId="0" applyFont="1" applyFill="1" applyBorder="1" applyAlignment="1">
      <alignment horizontal="left" wrapText="1"/>
    </xf>
    <xf numFmtId="0" fontId="8" fillId="2" borderId="5" xfId="0" applyFont="1" applyFill="1" applyBorder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14" fontId="6" fillId="0" borderId="8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85725</xdr:colOff>
      <xdr:row>13</xdr:row>
      <xdr:rowOff>400050</xdr:rowOff>
    </xdr:from>
    <xdr:to>
      <xdr:col>11</xdr:col>
      <xdr:colOff>607060</xdr:colOff>
      <xdr:row>13</xdr:row>
      <xdr:rowOff>403225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439150" y="2524125"/>
          <a:ext cx="521335" cy="31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19050</xdr:colOff>
      <xdr:row>13</xdr:row>
      <xdr:rowOff>371475</xdr:rowOff>
    </xdr:from>
    <xdr:to>
      <xdr:col>10</xdr:col>
      <xdr:colOff>608330</xdr:colOff>
      <xdr:row>13</xdr:row>
      <xdr:rowOff>375920</xdr:rowOff>
    </xdr:to>
    <xdr:pic>
      <xdr:nvPicPr>
        <xdr:cNvPr id="3" name="Рисунок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134225" y="2495550"/>
          <a:ext cx="589280" cy="444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19050</xdr:colOff>
      <xdr:row>13</xdr:row>
      <xdr:rowOff>742950</xdr:rowOff>
    </xdr:from>
    <xdr:to>
      <xdr:col>10</xdr:col>
      <xdr:colOff>1228725</xdr:colOff>
      <xdr:row>14</xdr:row>
      <xdr:rowOff>0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172325" y="4905375"/>
          <a:ext cx="1209675" cy="390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47625</xdr:colOff>
      <xdr:row>13</xdr:row>
      <xdr:rowOff>771525</xdr:rowOff>
    </xdr:from>
    <xdr:to>
      <xdr:col>11</xdr:col>
      <xdr:colOff>835660</xdr:colOff>
      <xdr:row>13</xdr:row>
      <xdr:rowOff>1044575</xdr:rowOff>
    </xdr:to>
    <xdr:pic>
      <xdr:nvPicPr>
        <xdr:cNvPr id="5" name="Рисунок 4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439150" y="4933950"/>
          <a:ext cx="788035" cy="2730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2"/>
  <sheetViews>
    <sheetView tabSelected="1" topLeftCell="A13" workbookViewId="0">
      <selection activeCell="J18" sqref="J18"/>
    </sheetView>
  </sheetViews>
  <sheetFormatPr defaultRowHeight="15"/>
  <cols>
    <col min="1" max="1" width="3.7109375" customWidth="1"/>
    <col min="2" max="2" width="15.28515625" customWidth="1"/>
    <col min="3" max="3" width="24.7109375" customWidth="1"/>
    <col min="4" max="4" width="5.85546875" customWidth="1"/>
    <col min="5" max="5" width="7" customWidth="1"/>
    <col min="6" max="6" width="9.28515625" customWidth="1"/>
    <col min="7" max="7" width="9.42578125" customWidth="1"/>
    <col min="8" max="8" width="9.28515625" customWidth="1"/>
    <col min="9" max="9" width="8.5703125" customWidth="1"/>
    <col min="10" max="10" width="14.140625" customWidth="1"/>
    <col min="11" max="11" width="18.5703125" customWidth="1"/>
    <col min="12" max="12" width="13.5703125" customWidth="1"/>
    <col min="14" max="14" width="11.140625" customWidth="1"/>
    <col min="15" max="15" width="10.42578125" customWidth="1"/>
    <col min="16" max="16" width="8" customWidth="1"/>
  </cols>
  <sheetData>
    <row r="1" spans="1:16" ht="15.75">
      <c r="H1" s="5"/>
      <c r="I1" s="5"/>
      <c r="J1" s="5"/>
      <c r="K1" s="5"/>
      <c r="L1" s="5"/>
      <c r="M1" s="5"/>
      <c r="N1" s="5"/>
      <c r="O1" s="35" t="s">
        <v>13</v>
      </c>
    </row>
    <row r="2" spans="1:16" ht="15.75">
      <c r="H2" s="5"/>
      <c r="I2" s="5"/>
      <c r="J2" s="5"/>
      <c r="K2" s="5"/>
      <c r="L2" s="5"/>
      <c r="M2" s="5"/>
      <c r="N2" s="5"/>
      <c r="O2" s="35" t="s">
        <v>0</v>
      </c>
    </row>
    <row r="3" spans="1:16" ht="9.75" customHeight="1">
      <c r="A3" s="13"/>
      <c r="B3" s="13"/>
      <c r="C3" s="13"/>
      <c r="D3" s="13"/>
      <c r="E3" s="13"/>
      <c r="F3" s="14"/>
      <c r="G3" s="14"/>
      <c r="H3" s="13"/>
      <c r="I3" s="13"/>
      <c r="J3" s="13"/>
      <c r="K3" s="13"/>
      <c r="L3" s="13"/>
      <c r="M3" s="13"/>
      <c r="N3" s="13"/>
      <c r="O3" s="13"/>
      <c r="P3" s="13"/>
    </row>
    <row r="4" spans="1:16" ht="30" customHeight="1">
      <c r="A4" s="64" t="s">
        <v>24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</row>
    <row r="5" spans="1:16" ht="9.75" customHeight="1">
      <c r="A5" s="13"/>
      <c r="B5" s="13"/>
      <c r="C5" s="13"/>
      <c r="D5" s="13"/>
      <c r="E5" s="13"/>
      <c r="F5" s="15"/>
      <c r="G5" s="15"/>
      <c r="H5" s="15"/>
      <c r="I5" s="15"/>
      <c r="J5" s="15"/>
      <c r="K5" s="15"/>
      <c r="L5" s="15"/>
      <c r="M5" s="15"/>
      <c r="N5" s="15"/>
      <c r="O5" s="13"/>
      <c r="P5" s="13"/>
    </row>
    <row r="6" spans="1:16" ht="32.25" customHeight="1">
      <c r="A6" s="65" t="s">
        <v>31</v>
      </c>
      <c r="B6" s="65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</row>
    <row r="7" spans="1:16" ht="11.25" customHeight="1">
      <c r="A7" s="66" t="s">
        <v>1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13"/>
    </row>
    <row r="8" spans="1:16" ht="123" customHeight="1">
      <c r="A8" s="81" t="s">
        <v>45</v>
      </c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</row>
    <row r="9" spans="1:16" ht="24.75" customHeight="1">
      <c r="A9" s="82" t="s">
        <v>46</v>
      </c>
      <c r="B9" s="82"/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</row>
    <row r="10" spans="1:16" ht="15" customHeight="1">
      <c r="A10" s="73" t="s">
        <v>37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13"/>
    </row>
    <row r="11" spans="1:16" ht="9.75" customHeight="1">
      <c r="A11" s="48"/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13"/>
    </row>
    <row r="12" spans="1:16" ht="15" customHeight="1">
      <c r="A12" s="67" t="s">
        <v>25</v>
      </c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9"/>
      <c r="M12" s="36"/>
      <c r="N12" s="37"/>
      <c r="O12" s="38"/>
      <c r="P12" s="13"/>
    </row>
    <row r="13" spans="1:16" ht="15.75">
      <c r="A13" s="16"/>
      <c r="B13" s="16"/>
      <c r="C13" s="16"/>
      <c r="D13" s="16"/>
      <c r="E13" s="16"/>
      <c r="F13" s="70" t="s">
        <v>7</v>
      </c>
      <c r="G13" s="71"/>
      <c r="H13" s="71"/>
      <c r="I13" s="71"/>
      <c r="J13" s="71"/>
      <c r="K13" s="71"/>
      <c r="L13" s="72"/>
      <c r="M13" s="17"/>
      <c r="N13" s="70" t="s">
        <v>14</v>
      </c>
      <c r="O13" s="72"/>
    </row>
    <row r="14" spans="1:16" ht="89.25" customHeight="1">
      <c r="A14" s="31" t="s">
        <v>6</v>
      </c>
      <c r="B14" s="31" t="s">
        <v>23</v>
      </c>
      <c r="C14" s="11" t="s">
        <v>15</v>
      </c>
      <c r="D14" s="11" t="s">
        <v>16</v>
      </c>
      <c r="E14" s="11" t="s">
        <v>17</v>
      </c>
      <c r="F14" s="18" t="s">
        <v>9</v>
      </c>
      <c r="G14" s="18" t="s">
        <v>10</v>
      </c>
      <c r="H14" s="18" t="s">
        <v>11</v>
      </c>
      <c r="I14" s="18" t="s">
        <v>18</v>
      </c>
      <c r="J14" s="18" t="s">
        <v>12</v>
      </c>
      <c r="K14" s="39" t="s">
        <v>5</v>
      </c>
      <c r="L14" s="40" t="s">
        <v>4</v>
      </c>
      <c r="M14" s="11" t="s">
        <v>19</v>
      </c>
      <c r="N14" s="18" t="s">
        <v>20</v>
      </c>
      <c r="O14" s="18" t="s">
        <v>38</v>
      </c>
      <c r="P14" s="6"/>
    </row>
    <row r="15" spans="1:16" ht="72" customHeight="1">
      <c r="A15" s="19">
        <v>1</v>
      </c>
      <c r="B15" s="20" t="s">
        <v>29</v>
      </c>
      <c r="C15" s="33" t="s">
        <v>36</v>
      </c>
      <c r="D15" s="21" t="s">
        <v>21</v>
      </c>
      <c r="E15" s="21">
        <v>140</v>
      </c>
      <c r="F15" s="22">
        <v>65.900000000000006</v>
      </c>
      <c r="G15" s="22">
        <v>67.599999999999994</v>
      </c>
      <c r="H15" s="22">
        <v>69.2</v>
      </c>
      <c r="I15" s="22"/>
      <c r="J15" s="23">
        <f>AVERAGE(F15:I15)</f>
        <v>67.569999999999993</v>
      </c>
      <c r="K15" s="23">
        <f>STDEV(F15:I15)</f>
        <v>1.65</v>
      </c>
      <c r="L15" s="32">
        <f t="shared" ref="L15:L18" si="0">K15/J15</f>
        <v>2.4E-2</v>
      </c>
      <c r="M15" s="24">
        <v>0</v>
      </c>
      <c r="N15" s="50">
        <f>E15*J15</f>
        <v>9459.7999999999993</v>
      </c>
      <c r="O15" s="24">
        <f>E15*M15</f>
        <v>0</v>
      </c>
      <c r="P15" s="34"/>
    </row>
    <row r="16" spans="1:16" ht="96.75" customHeight="1">
      <c r="A16" s="19">
        <v>2</v>
      </c>
      <c r="B16" s="20" t="s">
        <v>27</v>
      </c>
      <c r="C16" s="33" t="s">
        <v>39</v>
      </c>
      <c r="D16" s="21" t="s">
        <v>21</v>
      </c>
      <c r="E16" s="21">
        <v>30</v>
      </c>
      <c r="F16" s="22">
        <v>120.5</v>
      </c>
      <c r="G16" s="22">
        <v>124.2</v>
      </c>
      <c r="H16" s="22">
        <v>126.5</v>
      </c>
      <c r="I16" s="22"/>
      <c r="J16" s="23">
        <f t="shared" ref="J16:J18" si="1">AVERAGE(F16:I16)</f>
        <v>123.73</v>
      </c>
      <c r="K16" s="23">
        <f t="shared" ref="K16:K18" si="2">STDEV(F16:I16)</f>
        <v>3.03</v>
      </c>
      <c r="L16" s="32">
        <f t="shared" si="0"/>
        <v>2.4E-2</v>
      </c>
      <c r="M16" s="24">
        <v>150.69</v>
      </c>
      <c r="N16" s="50">
        <f t="shared" ref="N16:N18" si="3">E16*J16</f>
        <v>3711.9</v>
      </c>
      <c r="O16" s="24">
        <f>E16*M16</f>
        <v>4520.7</v>
      </c>
      <c r="P16" s="34" t="s">
        <v>30</v>
      </c>
    </row>
    <row r="17" spans="1:16" ht="70.5" customHeight="1">
      <c r="A17" s="19">
        <v>3</v>
      </c>
      <c r="B17" s="20" t="s">
        <v>26</v>
      </c>
      <c r="C17" s="33" t="s">
        <v>42</v>
      </c>
      <c r="D17" s="21" t="s">
        <v>21</v>
      </c>
      <c r="E17" s="21">
        <v>30</v>
      </c>
      <c r="F17" s="22">
        <v>75.8</v>
      </c>
      <c r="G17" s="22">
        <v>77.900000000000006</v>
      </c>
      <c r="H17" s="22">
        <v>79.599999999999994</v>
      </c>
      <c r="I17" s="22"/>
      <c r="J17" s="23">
        <f t="shared" si="1"/>
        <v>77.77</v>
      </c>
      <c r="K17" s="23">
        <f t="shared" si="2"/>
        <v>1.9</v>
      </c>
      <c r="L17" s="32">
        <f t="shared" si="0"/>
        <v>2.4E-2</v>
      </c>
      <c r="M17" s="24">
        <v>165.92</v>
      </c>
      <c r="N17" s="50">
        <f t="shared" si="3"/>
        <v>2333.1</v>
      </c>
      <c r="O17" s="24">
        <f t="shared" ref="O17:O18" si="4">E17*M17</f>
        <v>4977.6000000000004</v>
      </c>
      <c r="P17" s="34" t="s">
        <v>30</v>
      </c>
    </row>
    <row r="18" spans="1:16" ht="67.5">
      <c r="A18" s="19">
        <v>4</v>
      </c>
      <c r="B18" s="20" t="s">
        <v>28</v>
      </c>
      <c r="C18" s="33" t="s">
        <v>43</v>
      </c>
      <c r="D18" s="21" t="s">
        <v>21</v>
      </c>
      <c r="E18" s="21">
        <v>400</v>
      </c>
      <c r="F18" s="22">
        <v>65.900000000000006</v>
      </c>
      <c r="G18" s="22">
        <v>67.599999999999994</v>
      </c>
      <c r="H18" s="22">
        <v>69.2</v>
      </c>
      <c r="I18" s="22"/>
      <c r="J18" s="23">
        <f t="shared" si="1"/>
        <v>67.569999999999993</v>
      </c>
      <c r="K18" s="23">
        <f t="shared" si="2"/>
        <v>1.65</v>
      </c>
      <c r="L18" s="32">
        <f t="shared" si="0"/>
        <v>2.4E-2</v>
      </c>
      <c r="M18" s="24">
        <v>138.33000000000001</v>
      </c>
      <c r="N18" s="50">
        <f t="shared" si="3"/>
        <v>27028</v>
      </c>
      <c r="O18" s="24">
        <f t="shared" si="4"/>
        <v>55332</v>
      </c>
      <c r="P18" s="34" t="s">
        <v>30</v>
      </c>
    </row>
    <row r="19" spans="1:16" ht="17.25" customHeight="1">
      <c r="A19" s="25"/>
      <c r="B19" s="25"/>
      <c r="C19" s="58" t="s">
        <v>40</v>
      </c>
      <c r="D19" s="59"/>
      <c r="E19" s="59"/>
      <c r="F19" s="59"/>
      <c r="G19" s="59"/>
      <c r="H19" s="59"/>
      <c r="I19" s="59"/>
      <c r="J19" s="59"/>
      <c r="K19" s="59"/>
      <c r="L19" s="59"/>
      <c r="M19" s="60"/>
      <c r="N19" s="45">
        <f>SUM(N15:N18)</f>
        <v>42532.800000000003</v>
      </c>
      <c r="O19" s="26">
        <f>SUM(O16:O18)</f>
        <v>64830.3</v>
      </c>
    </row>
    <row r="20" spans="1:16" ht="17.25" customHeight="1">
      <c r="A20" s="41"/>
      <c r="B20" s="41"/>
      <c r="C20" s="61" t="s">
        <v>41</v>
      </c>
      <c r="D20" s="62"/>
      <c r="E20" s="62"/>
      <c r="F20" s="62"/>
      <c r="G20" s="62"/>
      <c r="H20" s="62"/>
      <c r="I20" s="62"/>
      <c r="J20" s="62"/>
      <c r="K20" s="62"/>
      <c r="L20" s="62"/>
      <c r="M20" s="63"/>
      <c r="N20" s="49">
        <f>E15*F15+E16*F16+E17*F17+E18*F18</f>
        <v>41475</v>
      </c>
      <c r="O20" s="42"/>
    </row>
    <row r="21" spans="1:16" ht="15.75">
      <c r="A21" s="7"/>
      <c r="B21" s="7"/>
      <c r="C21" s="7"/>
      <c r="D21" s="7"/>
      <c r="E21" s="7"/>
      <c r="F21" s="8"/>
      <c r="G21" s="8"/>
      <c r="H21" s="8"/>
      <c r="I21" s="8"/>
      <c r="J21" s="8"/>
      <c r="K21" s="8"/>
      <c r="L21" s="9"/>
      <c r="M21" s="12"/>
      <c r="N21" s="27"/>
      <c r="O21" s="27"/>
    </row>
    <row r="22" spans="1:16" ht="30.75" customHeight="1">
      <c r="A22" s="75" t="s">
        <v>44</v>
      </c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7"/>
    </row>
    <row r="23" spans="1:16" s="44" customFormat="1">
      <c r="A23" s="43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</row>
    <row r="24" spans="1:16" s="44" customFormat="1">
      <c r="A24" s="43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</row>
    <row r="25" spans="1:16">
      <c r="A25" s="13"/>
      <c r="B25" s="13"/>
      <c r="C25" s="13"/>
      <c r="D25" s="13"/>
      <c r="E25" s="13"/>
      <c r="F25" s="28"/>
      <c r="G25" s="28"/>
      <c r="H25" s="13"/>
      <c r="I25" s="13"/>
      <c r="J25" s="13"/>
      <c r="K25" s="13"/>
      <c r="L25" s="13"/>
      <c r="M25" s="13"/>
      <c r="N25" s="13"/>
      <c r="O25" s="13"/>
      <c r="P25" s="13"/>
    </row>
    <row r="26" spans="1:16" ht="15.75" customHeight="1">
      <c r="A26" s="78" t="s">
        <v>8</v>
      </c>
      <c r="B26" s="78"/>
      <c r="C26" s="78"/>
      <c r="D26" s="53"/>
      <c r="E26" s="79">
        <v>46168</v>
      </c>
      <c r="F26" s="80"/>
      <c r="G26" s="51"/>
      <c r="H26" s="51"/>
      <c r="I26" s="2"/>
      <c r="J26" s="2"/>
      <c r="K26" s="2"/>
      <c r="L26" s="2"/>
    </row>
    <row r="27" spans="1:16" ht="15.75">
      <c r="D27" s="52"/>
      <c r="E27" s="52"/>
      <c r="F27" s="46"/>
      <c r="G27" s="46"/>
      <c r="H27" s="29"/>
      <c r="I27" s="29"/>
    </row>
    <row r="28" spans="1:16" ht="15.75">
      <c r="F28" s="47"/>
      <c r="G28" s="47"/>
      <c r="H28" s="4"/>
      <c r="I28" s="4"/>
    </row>
    <row r="29" spans="1:16" ht="15.75" customHeight="1">
      <c r="A29" s="78" t="s">
        <v>3</v>
      </c>
      <c r="B29" s="78"/>
      <c r="C29" s="78"/>
      <c r="D29" s="78"/>
      <c r="E29" s="78"/>
      <c r="F29" s="2"/>
      <c r="G29" s="30" t="s">
        <v>22</v>
      </c>
      <c r="H29" s="53"/>
      <c r="I29" s="55" t="s">
        <v>34</v>
      </c>
      <c r="J29" s="55" t="s">
        <v>35</v>
      </c>
      <c r="L29" s="52"/>
    </row>
    <row r="30" spans="1:16" s="13" customFormat="1" ht="11.25" customHeight="1">
      <c r="F30" s="10"/>
      <c r="G30" s="54" t="s">
        <v>2</v>
      </c>
      <c r="H30" s="74" t="s">
        <v>32</v>
      </c>
      <c r="I30" s="74"/>
      <c r="J30" s="57" t="s">
        <v>33</v>
      </c>
      <c r="L30" s="56"/>
    </row>
    <row r="31" spans="1:16">
      <c r="F31" s="3"/>
      <c r="G31" s="3"/>
      <c r="L31" s="52"/>
    </row>
    <row r="32" spans="1:16">
      <c r="F32" s="3"/>
      <c r="G32" s="3"/>
      <c r="J32" s="1"/>
    </row>
  </sheetData>
  <mergeCells count="16">
    <mergeCell ref="H30:I30"/>
    <mergeCell ref="A22:O22"/>
    <mergeCell ref="A26:C26"/>
    <mergeCell ref="E26:F26"/>
    <mergeCell ref="A29:E29"/>
    <mergeCell ref="C19:M19"/>
    <mergeCell ref="C20:M20"/>
    <mergeCell ref="A4:O4"/>
    <mergeCell ref="A6:O6"/>
    <mergeCell ref="A7:O7"/>
    <mergeCell ref="A12:L12"/>
    <mergeCell ref="F13:L13"/>
    <mergeCell ref="N13:O13"/>
    <mergeCell ref="A8:O8"/>
    <mergeCell ref="A9:O9"/>
    <mergeCell ref="A10:N10"/>
  </mergeCells>
  <pageMargins left="0.15748031496062992" right="0" top="0.55118110236220474" bottom="0.55118110236220474" header="0.31496062992125984" footer="0.31496062992125984"/>
  <pageSetup paperSize="9" scale="85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Лабухина Л.А</cp:lastModifiedBy>
  <cp:lastPrinted>2026-06-05T13:47:04Z</cp:lastPrinted>
  <dcterms:created xsi:type="dcterms:W3CDTF">2014-02-20T07:55:18Z</dcterms:created>
  <dcterms:modified xsi:type="dcterms:W3CDTF">2026-06-05T13:47:52Z</dcterms:modified>
</cp:coreProperties>
</file>