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321\медицина\"/>
    </mc:Choice>
  </mc:AlternateContent>
  <xr:revisionPtr revIDLastSave="0" documentId="13_ncr:1_{7A01C02D-C364-4CD3-8B63-71398A84619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расчет" sheetId="1" r:id="rId1"/>
  </sheets>
  <externalReferences>
    <externalReference r:id="rId2"/>
    <externalReference r:id="rId3"/>
  </externalReferenc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C7" i="1" l="1"/>
  <c r="C8" i="1"/>
  <c r="C9" i="1"/>
  <c r="C10" i="1"/>
  <c r="C11" i="1"/>
  <c r="C12" i="1"/>
  <c r="C13" i="1"/>
  <c r="C14" i="1"/>
  <c r="C16" i="1"/>
  <c r="C17" i="1"/>
  <c r="C18" i="1"/>
  <c r="C19" i="1"/>
  <c r="C20" i="1"/>
  <c r="C21" i="1"/>
  <c r="C22" i="1"/>
  <c r="C23" i="1"/>
  <c r="C24" i="1"/>
  <c r="C26" i="1"/>
  <c r="C27" i="1"/>
  <c r="C28" i="1"/>
  <c r="C29" i="1"/>
  <c r="C30" i="1"/>
  <c r="C31" i="1"/>
  <c r="C33" i="1"/>
  <c r="C34" i="1"/>
  <c r="C35" i="1"/>
  <c r="C36" i="1"/>
  <c r="C39" i="1"/>
  <c r="C40" i="1"/>
  <c r="C41" i="1"/>
  <c r="C44" i="1"/>
  <c r="C46" i="1"/>
  <c r="C48" i="1"/>
  <c r="C49" i="1"/>
  <c r="C50" i="1"/>
  <c r="J10" i="1"/>
  <c r="K10" i="1" s="1"/>
  <c r="J11" i="1"/>
  <c r="K11" i="1" s="1"/>
  <c r="J16" i="1"/>
  <c r="K16" i="1" s="1"/>
  <c r="J18" i="1"/>
  <c r="K18" i="1" s="1"/>
  <c r="J19" i="1"/>
  <c r="K19" i="1" s="1"/>
  <c r="J22" i="1"/>
  <c r="J23" i="1"/>
  <c r="K23" i="1" s="1"/>
  <c r="J24" i="1"/>
  <c r="K24" i="1" s="1"/>
  <c r="J25" i="1"/>
  <c r="K25" i="1" s="1"/>
  <c r="J26" i="1"/>
  <c r="K26" i="1" s="1"/>
  <c r="J27" i="1"/>
  <c r="K27" i="1" s="1"/>
  <c r="J29" i="1"/>
  <c r="J30" i="1"/>
  <c r="J31" i="1"/>
  <c r="K31" i="1" s="1"/>
  <c r="J32" i="1"/>
  <c r="J33" i="1"/>
  <c r="K33" i="1" s="1"/>
  <c r="J34" i="1"/>
  <c r="K34" i="1" s="1"/>
  <c r="J35" i="1"/>
  <c r="K35" i="1" s="1"/>
  <c r="J36" i="1"/>
  <c r="J37" i="1"/>
  <c r="K37" i="1" s="1"/>
  <c r="J38" i="1"/>
  <c r="J40" i="1"/>
  <c r="M40" i="1" s="1"/>
  <c r="J42" i="1"/>
  <c r="K42" i="1" s="1"/>
  <c r="J43" i="1"/>
  <c r="K43" i="1" s="1"/>
  <c r="J48" i="1"/>
  <c r="K48" i="1" s="1"/>
  <c r="J50" i="1"/>
  <c r="M50" i="1" s="1"/>
  <c r="J7" i="1"/>
  <c r="K7" i="1" s="1"/>
  <c r="J8" i="1"/>
  <c r="K8" i="1" s="1"/>
  <c r="J9" i="1"/>
  <c r="K9" i="1" s="1"/>
  <c r="J12" i="1"/>
  <c r="K12" i="1" s="1"/>
  <c r="J13" i="1"/>
  <c r="K13" i="1" s="1"/>
  <c r="J14" i="1"/>
  <c r="K14" i="1" s="1"/>
  <c r="J15" i="1"/>
  <c r="K15" i="1" s="1"/>
  <c r="J17" i="1"/>
  <c r="K17" i="1" s="1"/>
  <c r="J20" i="1"/>
  <c r="K20" i="1" s="1"/>
  <c r="J21" i="1"/>
  <c r="K21" i="1" s="1"/>
  <c r="J28" i="1"/>
  <c r="K28" i="1" s="1"/>
  <c r="J39" i="1"/>
  <c r="K39" i="1" s="1"/>
  <c r="J41" i="1"/>
  <c r="K41" i="1" s="1"/>
  <c r="J44" i="1"/>
  <c r="K44" i="1" s="1"/>
  <c r="J45" i="1"/>
  <c r="K45" i="1" s="1"/>
  <c r="J46" i="1"/>
  <c r="M46" i="1" s="1"/>
  <c r="J47" i="1"/>
  <c r="K47" i="1" s="1"/>
  <c r="J49" i="1"/>
  <c r="K49" i="1" s="1"/>
  <c r="M44" i="1" l="1"/>
  <c r="M27" i="1"/>
  <c r="M43" i="1"/>
  <c r="M39" i="1"/>
  <c r="M30" i="1"/>
  <c r="K30" i="1"/>
  <c r="L30" i="1" s="1"/>
  <c r="M22" i="1"/>
  <c r="K22" i="1"/>
  <c r="L22" i="1" s="1"/>
  <c r="M38" i="1"/>
  <c r="K38" i="1"/>
  <c r="L38" i="1" s="1"/>
  <c r="K29" i="1"/>
  <c r="L29" i="1" s="1"/>
  <c r="M29" i="1"/>
  <c r="K36" i="1"/>
  <c r="L36" i="1" s="1"/>
  <c r="M36" i="1"/>
  <c r="K32" i="1"/>
  <c r="L32" i="1" s="1"/>
  <c r="M32" i="1"/>
  <c r="M49" i="1"/>
  <c r="M31" i="1"/>
  <c r="M14" i="1"/>
  <c r="M45" i="1"/>
  <c r="M28" i="1"/>
  <c r="K46" i="1"/>
  <c r="L46" i="1" s="1"/>
  <c r="M8" i="1"/>
  <c r="M7" i="1"/>
  <c r="L8" i="1"/>
  <c r="L7" i="1"/>
  <c r="M37" i="1"/>
  <c r="K40" i="1"/>
  <c r="L40" i="1" s="1"/>
  <c r="M48" i="1"/>
  <c r="M35" i="1"/>
  <c r="M47" i="1"/>
  <c r="M42" i="1"/>
  <c r="M34" i="1"/>
  <c r="K50" i="1"/>
  <c r="L50" i="1" s="1"/>
  <c r="M41" i="1"/>
  <c r="M33" i="1"/>
  <c r="M24" i="1"/>
  <c r="M16" i="1"/>
  <c r="M26" i="1"/>
  <c r="M18" i="1"/>
  <c r="M10" i="1"/>
  <c r="M20" i="1"/>
  <c r="M12" i="1"/>
  <c r="M25" i="1"/>
  <c r="M23" i="1"/>
  <c r="M21" i="1"/>
  <c r="M19" i="1"/>
  <c r="M17" i="1"/>
  <c r="M15" i="1"/>
  <c r="M13" i="1"/>
  <c r="M11" i="1"/>
  <c r="M9" i="1"/>
  <c r="L42" i="1"/>
  <c r="L28" i="1"/>
  <c r="L48" i="1"/>
  <c r="L44" i="1"/>
  <c r="L34" i="1"/>
  <c r="L49" i="1"/>
  <c r="L47" i="1"/>
  <c r="L45" i="1"/>
  <c r="L43" i="1"/>
  <c r="L41" i="1"/>
  <c r="L39" i="1"/>
  <c r="L37" i="1"/>
  <c r="L35" i="1"/>
  <c r="L33" i="1"/>
  <c r="L31" i="1"/>
  <c r="L27" i="1"/>
  <c r="L26" i="1"/>
  <c r="L25" i="1"/>
  <c r="L24" i="1"/>
  <c r="L23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M51" i="1" l="1"/>
</calcChain>
</file>

<file path=xl/sharedStrings.xml><?xml version="1.0" encoding="utf-8"?>
<sst xmlns="http://schemas.openxmlformats.org/spreadsheetml/2006/main" count="29" uniqueCount="21">
  <si>
    <t>№ п/п</t>
  </si>
  <si>
    <t>Кол-во</t>
  </si>
  <si>
    <t>Коэффициент вариации (%)</t>
  </si>
  <si>
    <t xml:space="preserve">Среднеквадратичное отклонение </t>
  </si>
  <si>
    <t>НМЦК (руб. вкл. НДС)</t>
  </si>
  <si>
    <t>Средняя арифметическая цена единицы товара</t>
  </si>
  <si>
    <t>Цена предл. №4 от _____, б/н,(руб. вкл. НДС)</t>
  </si>
  <si>
    <t>Цена предл. №5 от _____, б/н, (руб. вкл. НДС)</t>
  </si>
  <si>
    <t>Начальная (максимальная) цена контракта определена методом сопоставимых рыночных цен (анализа рынка).</t>
  </si>
  <si>
    <t>Наименование товара</t>
  </si>
  <si>
    <t>Итого НМЦК</t>
  </si>
  <si>
    <t>Ед.изм</t>
  </si>
  <si>
    <t>ПРОТОКОЛ
ПО ФОРМИРОВАНИЮ НАЧАЛЬНОЙ (МАКСИМАЛЬНОЙ)
ЦЕНЫ КОНТРАКТА</t>
  </si>
  <si>
    <t>Расчет произведен в соответствии с Приказом Минэкономразвития России от 02.10.2013 N 567 на основании информации о ценах продукции, полученной по запросу заказчика (ч.5 ст.22 44-ФЗ) и (или) информации о ценах продукции, содержащейся в контрактах (п.1 ч.18 ст.22 44-ФЗ)</t>
  </si>
  <si>
    <t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начальной(максимальной) цены контракта, цены контракта, заключаемого с единственным поставщиком(подрядчиком,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</t>
  </si>
  <si>
    <t>Директор:                                                                  Анцырева Е.М.</t>
  </si>
  <si>
    <t>Цена предл. №3 (исх. №462 от 12.05.2026)</t>
  </si>
  <si>
    <t>шт</t>
  </si>
  <si>
    <t>Цена предл. №1  (исх. №225 от 18.05.2026)</t>
  </si>
  <si>
    <t>Цена предл. №2 (исх. №911 от 18.05.2026)</t>
  </si>
  <si>
    <t>Поставка товаров, для оснащения медицинского кабинета для нужд Государственного бюджетного общеобразовательного учреждения средняя общеобразовательная школа № 321 Центрального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</si>
</sst>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"/>
  </numFmts>
  <fonts count="14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8" fillId="0" borderId="0"/>
    <xf numFmtId="0" fontId="1" fillId="0" borderId="0"/>
  </cellStyleXfs>
  <cellXfs count="43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top" wrapText="1"/>
    </xf>
    <xf numFmtId="4" fontId="9" fillId="0" borderId="1" xfId="0" applyNumberFormat="1" applyFont="1" applyFill="1" applyBorder="1" applyAlignment="1">
      <alignment horizontal="center" vertical="top" wrapText="1"/>
    </xf>
    <xf numFmtId="4" fontId="9" fillId="2" borderId="1" xfId="0" applyNumberFormat="1" applyFont="1" applyFill="1" applyBorder="1" applyAlignment="1">
      <alignment horizontal="center" vertical="top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left" vertical="center" wrapText="1" shrinkToFit="1" readingOrder="1"/>
    </xf>
    <xf numFmtId="49" fontId="10" fillId="0" borderId="8" xfId="0" applyNumberFormat="1" applyFont="1" applyBorder="1" applyAlignment="1">
      <alignment horizontal="center" vertical="center" wrapText="1" shrinkToFit="1" readingOrder="1"/>
    </xf>
    <xf numFmtId="49" fontId="10" fillId="0" borderId="9" xfId="0" applyNumberFormat="1" applyFont="1" applyBorder="1" applyAlignment="1">
      <alignment horizontal="center" vertical="center" wrapText="1" shrinkToFit="1" readingOrder="1"/>
    </xf>
    <xf numFmtId="164" fontId="10" fillId="0" borderId="1" xfId="0" applyNumberFormat="1" applyFont="1" applyBorder="1" applyAlignment="1">
      <alignment horizontal="center" vertical="center" readingOrder="1"/>
    </xf>
    <xf numFmtId="0" fontId="5" fillId="0" borderId="0" xfId="0" applyFont="1" applyAlignment="1">
      <alignment horizontal="center" vertical="center" wrapText="1"/>
    </xf>
    <xf numFmtId="49" fontId="12" fillId="0" borderId="6" xfId="0" applyNumberFormat="1" applyFont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1" fontId="5" fillId="0" borderId="0" xfId="0" applyNumberFormat="1" applyFont="1" applyFill="1" applyBorder="1" applyAlignment="1">
      <alignment horizontal="center" vertical="center" wrapText="1"/>
    </xf>
    <xf numFmtId="4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/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1" xr:uid="{00000000-0005-0000-0000-000001000000}"/>
    <cellStyle name="Обычный 2 3" xfId="3" xr:uid="{00000000-0005-0000-0000-000002000000}"/>
    <cellStyle name="Обычный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70;&#1083;&#1080;&#1103;/Desktop/321/&#1084;&#1077;&#1076;&#1080;&#1094;&#1080;&#1085;&#1072;/&#1053;&#1084;&#1094;&#1082;.xlsx%20&#1084;&#1077;&#1076;&#1080;&#1094;&#1080;&#1085;&#1072;%201%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321/&#1053;&#1084;&#1094;&#1082;.xlsx%20&#1089;&#1087;&#1086;&#1088;&#1090;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МЦК"/>
    </sheetNames>
    <sheetDataSet>
      <sheetData sheetId="0">
        <row r="15">
          <cell r="C15" t="str">
            <v>Ростомер медицинский</v>
          </cell>
          <cell r="D15">
            <v>1</v>
          </cell>
        </row>
        <row r="16">
          <cell r="C16" t="str">
            <v>Весы напольные, электронные</v>
          </cell>
          <cell r="D16">
            <v>1</v>
          </cell>
        </row>
        <row r="17">
          <cell r="C17" t="str">
            <v>Тонометр с набором возрастных манжет</v>
          </cell>
          <cell r="D17">
            <v>1</v>
          </cell>
        </row>
        <row r="18">
          <cell r="C18" t="str">
            <v>Тонометр автоматический</v>
          </cell>
          <cell r="D18">
            <v>1</v>
          </cell>
        </row>
        <row r="19">
          <cell r="C19" t="str">
            <v>Стетоскоп</v>
          </cell>
          <cell r="D19">
            <v>1</v>
          </cell>
        </row>
        <row r="20">
          <cell r="C20" t="str">
            <v>Динамометр кистевой тип 1</v>
          </cell>
          <cell r="D20" t="str">
            <v>2</v>
          </cell>
        </row>
        <row r="21">
          <cell r="C21" t="str">
            <v>Динамометр кистевой тип 2</v>
          </cell>
          <cell r="D21" t="str">
            <v>2</v>
          </cell>
        </row>
        <row r="22">
          <cell r="C22" t="str">
            <v>Портативный компрессорный небулайзер</v>
          </cell>
          <cell r="D22">
            <v>1</v>
          </cell>
        </row>
        <row r="23">
          <cell r="C23" t="str">
            <v>Термометр медицинский</v>
          </cell>
          <cell r="D23">
            <v>4</v>
          </cell>
        </row>
        <row r="24">
          <cell r="C24" t="str">
            <v>Термометр бесконтактный</v>
          </cell>
          <cell r="D24">
            <v>4</v>
          </cell>
        </row>
        <row r="25">
          <cell r="C25" t="str">
            <v>Глюкометр</v>
          </cell>
          <cell r="D25">
            <v>1</v>
          </cell>
        </row>
        <row r="26">
          <cell r="C26" t="str">
            <v>Таблица проверки остроты зрения электронная</v>
          </cell>
          <cell r="D26">
            <v>1</v>
          </cell>
        </row>
        <row r="27">
          <cell r="C27" t="str">
            <v>Комплект воздуховодов ротоглоточных одноразового использования</v>
          </cell>
          <cell r="D27">
            <v>2</v>
          </cell>
        </row>
        <row r="28">
          <cell r="C28" t="str">
            <v>Аппарат искусственной вентиляции легких Амбу</v>
          </cell>
          <cell r="D28">
            <v>1</v>
          </cell>
        </row>
        <row r="29">
          <cell r="C29" t="str">
            <v xml:space="preserve">Лоток медицинский </v>
          </cell>
          <cell r="D29">
            <v>4</v>
          </cell>
        </row>
        <row r="30">
          <cell r="C30" t="str">
            <v>Мензурки градуированные</v>
          </cell>
          <cell r="D30">
            <v>10</v>
          </cell>
        </row>
        <row r="31">
          <cell r="C31" t="str">
            <v>Грелка медицинская</v>
          </cell>
          <cell r="D31">
            <v>2</v>
          </cell>
        </row>
        <row r="32">
          <cell r="C32" t="str">
            <v>Гипотермический пакет</v>
          </cell>
          <cell r="D32">
            <v>10</v>
          </cell>
        </row>
        <row r="33">
          <cell r="C33" t="str">
            <v xml:space="preserve">Жгут кровоостанавливающий </v>
          </cell>
          <cell r="D33">
            <v>2</v>
          </cell>
        </row>
        <row r="34">
          <cell r="C34" t="str">
            <v>Носилки</v>
          </cell>
          <cell r="D34">
            <v>1</v>
          </cell>
        </row>
        <row r="35">
          <cell r="C35" t="str">
            <v>Шина транспортная иммобилизационная для верхней конечности</v>
          </cell>
          <cell r="D35">
            <v>2</v>
          </cell>
        </row>
        <row r="36">
          <cell r="C36" t="str">
            <v>Шина транспортная иммобилизационная для нижней конечности</v>
          </cell>
          <cell r="D36">
            <v>2</v>
          </cell>
        </row>
        <row r="37">
          <cell r="C37" t="str">
            <v>Матрас вакуумный иммобилизационный, взрослый (школы, колледжы)</v>
          </cell>
          <cell r="D37">
            <v>1</v>
          </cell>
        </row>
        <row r="38">
          <cell r="C38" t="str">
            <v>Косынка</v>
          </cell>
          <cell r="D38" t="str">
            <v>2</v>
          </cell>
        </row>
        <row r="39">
          <cell r="C39" t="str">
            <v>Комплект воротников для шейного отдела позвоночника</v>
          </cell>
          <cell r="D39">
            <v>1</v>
          </cell>
        </row>
        <row r="40">
          <cell r="C40" t="str">
            <v>Щипцы для перевязочного материала/универсальные в форме пинцета</v>
          </cell>
          <cell r="D40">
            <v>4</v>
          </cell>
        </row>
        <row r="41">
          <cell r="C41" t="str">
            <v>Корнцанг</v>
          </cell>
          <cell r="D41" t="str">
            <v>2</v>
          </cell>
        </row>
        <row r="42">
          <cell r="C42" t="str">
            <v>Ножницы хирургические</v>
          </cell>
          <cell r="D42" t="str">
            <v>4</v>
          </cell>
        </row>
        <row r="43">
          <cell r="C43" t="str">
            <v>Сейф для хранения медикаментов</v>
          </cell>
          <cell r="D43">
            <v>1</v>
          </cell>
        </row>
        <row r="44">
          <cell r="C44" t="str">
            <v>Холодильник лабораторный</v>
          </cell>
          <cell r="D44">
            <v>1</v>
          </cell>
        </row>
        <row r="45">
          <cell r="C45" t="str">
            <v xml:space="preserve">Пульсоксиметр </v>
          </cell>
          <cell r="D45">
            <v>2</v>
          </cell>
        </row>
        <row r="46">
          <cell r="C46" t="str">
            <v>Термометрбытовой жидкостный</v>
          </cell>
          <cell r="D46">
            <v>2</v>
          </cell>
        </row>
        <row r="47">
          <cell r="C47" t="str">
            <v>Термоконтейнер</v>
          </cell>
          <cell r="D47">
            <v>1</v>
          </cell>
        </row>
        <row r="48">
          <cell r="C48" t="str">
            <v>Дозатор для мыла</v>
          </cell>
          <cell r="D48" t="str">
            <v>2</v>
          </cell>
        </row>
        <row r="49">
          <cell r="C49" t="str">
            <v>Дозатор локтевой</v>
          </cell>
          <cell r="D49" t="str">
            <v>2</v>
          </cell>
        </row>
        <row r="50">
          <cell r="C50" t="str">
            <v>Диспенсер для полотенец</v>
          </cell>
          <cell r="D50" t="str">
            <v>2</v>
          </cell>
        </row>
        <row r="51">
          <cell r="C51" t="str">
            <v>Ведро с педальной крышкой</v>
          </cell>
          <cell r="D51">
            <v>2</v>
          </cell>
        </row>
        <row r="52">
          <cell r="C52" t="str">
            <v>Секундомер электронный</v>
          </cell>
          <cell r="D52">
            <v>2</v>
          </cell>
        </row>
        <row r="53">
          <cell r="C53" t="str">
            <v>Сантиметровая лента</v>
          </cell>
          <cell r="D53" t="str">
            <v>2</v>
          </cell>
        </row>
        <row r="54">
          <cell r="C54" t="str">
            <v>Фонарик диагностический</v>
          </cell>
          <cell r="D54">
            <v>2</v>
          </cell>
        </row>
        <row r="55">
          <cell r="C55" t="str">
            <v>Емкость для дезинфицирующих средств</v>
          </cell>
          <cell r="D55">
            <v>2</v>
          </cell>
        </row>
        <row r="56">
          <cell r="C56" t="str">
            <v>Емкость для сбора колюще-режущих медицинских отходов</v>
          </cell>
          <cell r="D56">
            <v>2</v>
          </cell>
        </row>
        <row r="57">
          <cell r="C57" t="str">
            <v xml:space="preserve">Коврик резиновый грязезащитный </v>
          </cell>
          <cell r="D57">
            <v>1</v>
          </cell>
        </row>
        <row r="58">
          <cell r="C58" t="str">
            <v>Комплект оборудования для наглядной пропаганды здорового образа жизни</v>
          </cell>
          <cell r="D58">
            <v>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МЦК"/>
    </sheetNames>
    <sheetDataSet>
      <sheetData sheetId="0" refreshError="1">
        <row r="15">
          <cell r="E15" t="str">
            <v>шт</v>
          </cell>
        </row>
        <row r="16">
          <cell r="E16" t="str">
            <v>шт</v>
          </cell>
        </row>
        <row r="17">
          <cell r="E17" t="str">
            <v>шт</v>
          </cell>
        </row>
        <row r="18">
          <cell r="E18" t="str">
            <v>шт</v>
          </cell>
        </row>
        <row r="19">
          <cell r="E19" t="str">
            <v>шт</v>
          </cell>
        </row>
        <row r="20">
          <cell r="E20" t="str">
            <v>шт</v>
          </cell>
        </row>
        <row r="21">
          <cell r="E21" t="str">
            <v>шт</v>
          </cell>
        </row>
        <row r="22">
          <cell r="E22" t="str">
            <v>шт</v>
          </cell>
        </row>
        <row r="24">
          <cell r="E24" t="str">
            <v>шт</v>
          </cell>
        </row>
        <row r="25">
          <cell r="E25" t="str">
            <v>шт</v>
          </cell>
        </row>
        <row r="26">
          <cell r="E26" t="str">
            <v>шт</v>
          </cell>
        </row>
        <row r="27">
          <cell r="E27" t="str">
            <v>шт</v>
          </cell>
        </row>
        <row r="28">
          <cell r="E28" t="str">
            <v>шт</v>
          </cell>
        </row>
        <row r="29">
          <cell r="E29" t="str">
            <v>шт</v>
          </cell>
        </row>
        <row r="30">
          <cell r="E30" t="str">
            <v>шт</v>
          </cell>
        </row>
        <row r="31">
          <cell r="E31" t="str">
            <v>шт</v>
          </cell>
        </row>
        <row r="32">
          <cell r="E32" t="str">
            <v>шт</v>
          </cell>
        </row>
        <row r="34">
          <cell r="E34" t="str">
            <v>шт</v>
          </cell>
        </row>
        <row r="35">
          <cell r="E35" t="str">
            <v>шт</v>
          </cell>
        </row>
        <row r="36">
          <cell r="E36" t="str">
            <v>шт</v>
          </cell>
        </row>
        <row r="37">
          <cell r="E37" t="str">
            <v>шт</v>
          </cell>
        </row>
        <row r="38">
          <cell r="E38" t="str">
            <v>шт</v>
          </cell>
        </row>
        <row r="39">
          <cell r="E39" t="str">
            <v>шт</v>
          </cell>
        </row>
        <row r="41">
          <cell r="E41" t="str">
            <v>шт</v>
          </cell>
        </row>
        <row r="42">
          <cell r="E42" t="str">
            <v>шт</v>
          </cell>
        </row>
        <row r="43">
          <cell r="E43" t="str">
            <v>шт</v>
          </cell>
        </row>
        <row r="44">
          <cell r="E44" t="str">
            <v>шт</v>
          </cell>
        </row>
        <row r="47">
          <cell r="E47" t="str">
            <v>шт</v>
          </cell>
        </row>
        <row r="48">
          <cell r="E48" t="str">
            <v>шт</v>
          </cell>
        </row>
        <row r="49">
          <cell r="E49" t="str">
            <v>шт</v>
          </cell>
        </row>
        <row r="52">
          <cell r="E52" t="str">
            <v>шт</v>
          </cell>
        </row>
        <row r="54">
          <cell r="E54" t="str">
            <v>шт</v>
          </cell>
        </row>
        <row r="56">
          <cell r="E56" t="str">
            <v>шт</v>
          </cell>
        </row>
        <row r="57">
          <cell r="E57" t="str">
            <v>шт</v>
          </cell>
        </row>
        <row r="58">
          <cell r="E58" t="str">
            <v>шт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73"/>
  <sheetViews>
    <sheetView tabSelected="1" topLeftCell="A45" workbookViewId="0">
      <selection activeCell="Q54" sqref="Q54"/>
    </sheetView>
  </sheetViews>
  <sheetFormatPr defaultColWidth="9.109375" defaultRowHeight="15.6" x14ac:dyDescent="0.3"/>
  <cols>
    <col min="1" max="1" width="4.6640625" style="1" customWidth="1"/>
    <col min="2" max="2" width="38.33203125" style="1" customWidth="1"/>
    <col min="3" max="3" width="10.109375" style="1" customWidth="1"/>
    <col min="4" max="4" width="6.33203125" style="1" customWidth="1"/>
    <col min="5" max="5" width="13.109375" style="1" bestFit="1" customWidth="1"/>
    <col min="6" max="6" width="14.33203125" style="1" bestFit="1" customWidth="1"/>
    <col min="7" max="7" width="13.109375" style="1" bestFit="1" customWidth="1"/>
    <col min="8" max="8" width="13.109375" style="1" hidden="1" customWidth="1"/>
    <col min="9" max="9" width="13.33203125" style="1" hidden="1" customWidth="1"/>
    <col min="10" max="10" width="16.33203125" style="12" customWidth="1"/>
    <col min="11" max="11" width="13.109375" style="1" customWidth="1"/>
    <col min="12" max="12" width="14.88671875" style="1" customWidth="1"/>
    <col min="13" max="13" width="17.5546875" style="1" customWidth="1"/>
    <col min="14" max="14" width="11.44140625" style="1" bestFit="1" customWidth="1"/>
    <col min="15" max="21" width="9.109375" style="1"/>
    <col min="22" max="16384" width="9.109375" style="2"/>
  </cols>
  <sheetData>
    <row r="1" spans="1:21" ht="45.6" customHeight="1" x14ac:dyDescent="0.3">
      <c r="A1" s="37" t="s">
        <v>12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21" ht="36" customHeight="1" x14ac:dyDescent="0.3">
      <c r="A2" s="35" t="s">
        <v>13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21" ht="42.6" customHeight="1" x14ac:dyDescent="0.3">
      <c r="A3" s="40" t="s">
        <v>20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</row>
    <row r="4" spans="1:21" x14ac:dyDescent="0.3">
      <c r="A4" s="5"/>
      <c r="B4" s="5"/>
      <c r="C4" s="5"/>
      <c r="D4" s="5"/>
      <c r="E4" s="5"/>
      <c r="F4" s="5"/>
      <c r="G4" s="5"/>
      <c r="H4" s="5"/>
      <c r="I4" s="5"/>
      <c r="J4" s="10"/>
      <c r="K4" s="5"/>
      <c r="L4" s="5"/>
      <c r="M4" s="5"/>
    </row>
    <row r="5" spans="1:21" s="8" customFormat="1" ht="82.2" customHeight="1" x14ac:dyDescent="0.25">
      <c r="A5" s="13" t="s">
        <v>0</v>
      </c>
      <c r="B5" s="13" t="s">
        <v>9</v>
      </c>
      <c r="C5" s="13" t="s">
        <v>11</v>
      </c>
      <c r="D5" s="13" t="s">
        <v>1</v>
      </c>
      <c r="E5" s="13" t="s">
        <v>18</v>
      </c>
      <c r="F5" s="13" t="s">
        <v>19</v>
      </c>
      <c r="G5" s="13" t="s">
        <v>16</v>
      </c>
      <c r="H5" s="13" t="s">
        <v>6</v>
      </c>
      <c r="I5" s="13" t="s">
        <v>7</v>
      </c>
      <c r="J5" s="14" t="s">
        <v>5</v>
      </c>
      <c r="K5" s="13" t="s">
        <v>3</v>
      </c>
      <c r="L5" s="13" t="s">
        <v>2</v>
      </c>
      <c r="M5" s="13" t="s">
        <v>4</v>
      </c>
      <c r="N5" s="7"/>
      <c r="O5" s="7"/>
      <c r="P5" s="7"/>
      <c r="Q5" s="7"/>
      <c r="R5" s="7"/>
      <c r="S5" s="7"/>
      <c r="T5" s="7"/>
      <c r="U5" s="7"/>
    </row>
    <row r="6" spans="1:21" s="8" customFormat="1" ht="13.8" x14ac:dyDescent="0.25">
      <c r="A6" s="13">
        <v>1</v>
      </c>
      <c r="B6" s="20">
        <v>2</v>
      </c>
      <c r="C6" s="13">
        <v>3</v>
      </c>
      <c r="D6" s="20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4">
        <v>10</v>
      </c>
      <c r="K6" s="13">
        <v>11</v>
      </c>
      <c r="L6" s="13">
        <v>12</v>
      </c>
      <c r="M6" s="13">
        <v>13</v>
      </c>
      <c r="N6" s="7"/>
      <c r="O6" s="7"/>
      <c r="P6" s="7"/>
      <c r="Q6" s="7"/>
      <c r="R6" s="7"/>
      <c r="S6" s="7"/>
      <c r="T6" s="7"/>
      <c r="U6" s="7"/>
    </row>
    <row r="7" spans="1:21" s="8" customFormat="1" ht="18.75" customHeight="1" x14ac:dyDescent="0.25">
      <c r="A7" s="19">
        <v>1</v>
      </c>
      <c r="B7" s="21" t="str">
        <f>[1]НМЦК!C15</f>
        <v>Ростомер медицинский</v>
      </c>
      <c r="C7" s="26" t="str">
        <f>[2]НМЦК!E15</f>
        <v>шт</v>
      </c>
      <c r="D7" s="22">
        <f>[1]НМЦК!D15</f>
        <v>1</v>
      </c>
      <c r="E7" s="24">
        <v>9980</v>
      </c>
      <c r="F7" s="27">
        <v>9450</v>
      </c>
      <c r="G7" s="27">
        <v>9540</v>
      </c>
      <c r="H7" s="15">
        <v>0</v>
      </c>
      <c r="I7" s="15">
        <v>0</v>
      </c>
      <c r="J7" s="28">
        <f>ROUND(SUM(E7:I7)/(IF(E7&lt;1,0,1)+IF(F7&lt;1,0,1)+IF(G7&lt;1,0,1)+IF(H7&lt;1,0,1)+IF(I7&lt;1,0,1)),2)</f>
        <v>9656.67</v>
      </c>
      <c r="K7" s="18">
        <f>IF(J7=0,0,(SQRT((IF(E7&lt;1,0,POWER((E7-J7),2))+IF(F7&lt;1,0,POWER((F7-J7),2))+IF(G7&lt;1,0,POWER((G7-J7),2))+IF(H7&lt;1,0,POWER((H7-J7),2))+IF(I7&lt;1,0,POWER((I7-J7),2)))/((IF(E7&lt;1,0,1)+IF(F7&lt;1,0,1)+IF(G7&lt;1,0,1)+IF(H7&lt;1,0,1)+IF(I7&lt;1,0,1))-1))))</f>
        <v>283.60771031479379</v>
      </c>
      <c r="L7" s="18">
        <f>IF(J7=0,0,(K7/J7)*100)</f>
        <v>2.9369100353930886</v>
      </c>
      <c r="M7" s="18">
        <f>J7*D7</f>
        <v>9656.67</v>
      </c>
      <c r="N7" s="7"/>
      <c r="O7" s="7"/>
      <c r="P7" s="7"/>
      <c r="Q7" s="7"/>
      <c r="R7" s="7"/>
      <c r="S7" s="7"/>
      <c r="T7" s="7"/>
      <c r="U7" s="7"/>
    </row>
    <row r="8" spans="1:21" s="8" customFormat="1" ht="13.8" x14ac:dyDescent="0.25">
      <c r="A8" s="19">
        <v>2</v>
      </c>
      <c r="B8" s="21" t="str">
        <f>[1]НМЦК!C16</f>
        <v>Весы напольные, электронные</v>
      </c>
      <c r="C8" s="26" t="str">
        <f>[2]НМЦК!E16</f>
        <v>шт</v>
      </c>
      <c r="D8" s="22">
        <f>[1]НМЦК!D16</f>
        <v>1</v>
      </c>
      <c r="E8" s="24">
        <v>27250</v>
      </c>
      <c r="F8" s="15">
        <v>25813</v>
      </c>
      <c r="G8" s="15">
        <v>26060</v>
      </c>
      <c r="H8" s="15"/>
      <c r="I8" s="15"/>
      <c r="J8" s="16">
        <f t="shared" ref="J8:J50" si="0">ROUND(SUM(E8:I8)/(IF(E8&lt;1,0,1)+IF(F8&lt;1,0,1)+IF(G8&lt;1,0,1)+IF(H8&lt;1,0,1)+IF(I8&lt;1,0,1)),2)</f>
        <v>26374.33</v>
      </c>
      <c r="K8" s="17">
        <f t="shared" ref="K8:K50" si="1">IF(J8=0,0,(SQRT((IF(E8&lt;1,0,POWER((E8-J8),2))+IF(F8&lt;1,0,POWER((F8-J8),2))+IF(G8&lt;1,0,POWER((G8-J8),2))+IF(H8&lt;1,0,POWER((H8-J8),2))+IF(I8&lt;1,0,POWER((I8-J8),2)))/((IF(E8&lt;1,0,1)+IF(F8&lt;1,0,1)+IF(G8&lt;1,0,1)+IF(H8&lt;1,0,1)+IF(I8&lt;1,0,1))-1))))</f>
        <v>768.33998552073285</v>
      </c>
      <c r="L8" s="17">
        <f t="shared" ref="L8:L50" si="2">IF(J8=0,0,(K8/J8)*100)</f>
        <v>2.9132113897139105</v>
      </c>
      <c r="M8" s="17">
        <f t="shared" ref="M8:M50" si="3">J8*D8</f>
        <v>26374.33</v>
      </c>
      <c r="N8" s="7"/>
      <c r="O8" s="7"/>
      <c r="P8" s="7"/>
      <c r="Q8" s="7"/>
      <c r="R8" s="7"/>
      <c r="S8" s="7"/>
      <c r="T8" s="7"/>
      <c r="U8" s="7"/>
    </row>
    <row r="9" spans="1:21" s="8" customFormat="1" ht="13.8" x14ac:dyDescent="0.25">
      <c r="A9" s="19">
        <v>3</v>
      </c>
      <c r="B9" s="21" t="str">
        <f>[1]НМЦК!C17</f>
        <v>Тонометр с набором возрастных манжет</v>
      </c>
      <c r="C9" s="26" t="str">
        <f>[2]НМЦК!E17</f>
        <v>шт</v>
      </c>
      <c r="D9" s="22">
        <f>[1]НМЦК!D17</f>
        <v>1</v>
      </c>
      <c r="E9" s="24">
        <v>2200</v>
      </c>
      <c r="F9" s="15">
        <v>2100</v>
      </c>
      <c r="G9" s="15">
        <v>2145</v>
      </c>
      <c r="H9" s="15"/>
      <c r="I9" s="15"/>
      <c r="J9" s="16">
        <f t="shared" si="0"/>
        <v>2148.33</v>
      </c>
      <c r="K9" s="17">
        <f t="shared" si="1"/>
        <v>50.083264170778648</v>
      </c>
      <c r="L9" s="17">
        <f t="shared" si="2"/>
        <v>2.3312649439694391</v>
      </c>
      <c r="M9" s="17">
        <f t="shared" si="3"/>
        <v>2148.33</v>
      </c>
      <c r="N9" s="7"/>
      <c r="O9" s="7"/>
      <c r="P9" s="7"/>
      <c r="Q9" s="7"/>
      <c r="R9" s="7"/>
      <c r="S9" s="7"/>
      <c r="T9" s="7"/>
      <c r="U9" s="7"/>
    </row>
    <row r="10" spans="1:21" s="8" customFormat="1" ht="13.8" x14ac:dyDescent="0.25">
      <c r="A10" s="19">
        <v>4</v>
      </c>
      <c r="B10" s="21" t="str">
        <f>[1]НМЦК!C18</f>
        <v>Тонометр автоматический</v>
      </c>
      <c r="C10" s="26" t="str">
        <f>[2]НМЦК!E18</f>
        <v>шт</v>
      </c>
      <c r="D10" s="22">
        <f>[1]НМЦК!D18</f>
        <v>1</v>
      </c>
      <c r="E10" s="24">
        <v>8420</v>
      </c>
      <c r="F10" s="15">
        <v>7700</v>
      </c>
      <c r="G10" s="15">
        <v>7740</v>
      </c>
      <c r="H10" s="15"/>
      <c r="I10" s="15"/>
      <c r="J10" s="16">
        <f t="shared" si="0"/>
        <v>7953.33</v>
      </c>
      <c r="K10" s="17">
        <f t="shared" si="1"/>
        <v>404.63975750042158</v>
      </c>
      <c r="L10" s="17">
        <f t="shared" si="2"/>
        <v>5.0876772056537529</v>
      </c>
      <c r="M10" s="17">
        <f t="shared" si="3"/>
        <v>7953.33</v>
      </c>
      <c r="N10" s="7"/>
      <c r="O10" s="7"/>
      <c r="P10" s="7"/>
      <c r="Q10" s="7"/>
      <c r="R10" s="7"/>
      <c r="S10" s="7"/>
      <c r="T10" s="7"/>
      <c r="U10" s="7"/>
    </row>
    <row r="11" spans="1:21" s="8" customFormat="1" ht="16.5" customHeight="1" x14ac:dyDescent="0.25">
      <c r="A11" s="19">
        <v>5</v>
      </c>
      <c r="B11" s="21" t="str">
        <f>[1]НМЦК!C19</f>
        <v>Стетоскоп</v>
      </c>
      <c r="C11" s="26" t="str">
        <f>[2]НМЦК!E19</f>
        <v>шт</v>
      </c>
      <c r="D11" s="22">
        <f>[1]НМЦК!D19</f>
        <v>1</v>
      </c>
      <c r="E11" s="24">
        <v>2220</v>
      </c>
      <c r="F11" s="15">
        <v>2100</v>
      </c>
      <c r="G11" s="15">
        <v>2175</v>
      </c>
      <c r="H11" s="15"/>
      <c r="I11" s="15"/>
      <c r="J11" s="16">
        <f t="shared" si="0"/>
        <v>2165</v>
      </c>
      <c r="K11" s="17">
        <f t="shared" si="1"/>
        <v>60.621778264910702</v>
      </c>
      <c r="L11" s="17">
        <f t="shared" si="2"/>
        <v>2.8000821369473767</v>
      </c>
      <c r="M11" s="17">
        <f t="shared" si="3"/>
        <v>2165</v>
      </c>
      <c r="N11" s="7"/>
      <c r="O11" s="7"/>
      <c r="P11" s="7"/>
      <c r="Q11" s="7"/>
      <c r="R11" s="7"/>
      <c r="S11" s="7"/>
      <c r="T11" s="7"/>
      <c r="U11" s="7"/>
    </row>
    <row r="12" spans="1:21" s="8" customFormat="1" ht="13.8" x14ac:dyDescent="0.25">
      <c r="A12" s="19">
        <v>6</v>
      </c>
      <c r="B12" s="21" t="str">
        <f>[1]НМЦК!C20</f>
        <v>Динамометр кистевой тип 1</v>
      </c>
      <c r="C12" s="26" t="str">
        <f>[2]НМЦК!E20</f>
        <v>шт</v>
      </c>
      <c r="D12" s="22" t="str">
        <f>[1]НМЦК!D20</f>
        <v>2</v>
      </c>
      <c r="E12" s="24">
        <v>11140</v>
      </c>
      <c r="F12" s="15">
        <v>10150</v>
      </c>
      <c r="G12" s="15">
        <v>10555</v>
      </c>
      <c r="H12" s="15"/>
      <c r="I12" s="15"/>
      <c r="J12" s="16">
        <f t="shared" si="0"/>
        <v>10615</v>
      </c>
      <c r="K12" s="17">
        <f t="shared" si="1"/>
        <v>497.71980069111174</v>
      </c>
      <c r="L12" s="17">
        <f t="shared" si="2"/>
        <v>4.6888346744334601</v>
      </c>
      <c r="M12" s="17">
        <f t="shared" si="3"/>
        <v>21230</v>
      </c>
      <c r="N12" s="7"/>
      <c r="O12" s="7"/>
      <c r="P12" s="7"/>
      <c r="Q12" s="7"/>
      <c r="R12" s="7"/>
      <c r="S12" s="7"/>
      <c r="T12" s="7"/>
      <c r="U12" s="7"/>
    </row>
    <row r="13" spans="1:21" s="8" customFormat="1" ht="13.8" x14ac:dyDescent="0.25">
      <c r="A13" s="19">
        <v>7</v>
      </c>
      <c r="B13" s="21" t="str">
        <f>[1]НМЦК!C21</f>
        <v>Динамометр кистевой тип 2</v>
      </c>
      <c r="C13" s="26" t="str">
        <f>[2]НМЦК!E21</f>
        <v>шт</v>
      </c>
      <c r="D13" s="22" t="str">
        <f>[1]НМЦК!D21</f>
        <v>2</v>
      </c>
      <c r="E13" s="24">
        <v>10390</v>
      </c>
      <c r="F13" s="15">
        <v>10150</v>
      </c>
      <c r="G13" s="15">
        <v>10250</v>
      </c>
      <c r="H13" s="15"/>
      <c r="I13" s="15"/>
      <c r="J13" s="16">
        <f t="shared" si="0"/>
        <v>10263.33</v>
      </c>
      <c r="K13" s="17">
        <f t="shared" si="1"/>
        <v>120.55427553595932</v>
      </c>
      <c r="L13" s="17">
        <f t="shared" si="2"/>
        <v>1.1746117053233145</v>
      </c>
      <c r="M13" s="17">
        <f t="shared" si="3"/>
        <v>20526.66</v>
      </c>
      <c r="N13" s="7"/>
      <c r="O13" s="7"/>
      <c r="P13" s="7"/>
      <c r="Q13" s="7"/>
      <c r="R13" s="7"/>
      <c r="S13" s="7"/>
      <c r="T13" s="7"/>
      <c r="U13" s="7"/>
    </row>
    <row r="14" spans="1:21" s="8" customFormat="1" ht="13.8" x14ac:dyDescent="0.25">
      <c r="A14" s="19">
        <v>8</v>
      </c>
      <c r="B14" s="21" t="str">
        <f>[1]НМЦК!C22</f>
        <v>Портативный компрессорный небулайзер</v>
      </c>
      <c r="C14" s="26" t="str">
        <f>[2]НМЦК!E22</f>
        <v>шт</v>
      </c>
      <c r="D14" s="22">
        <f>[1]НМЦК!D22</f>
        <v>1</v>
      </c>
      <c r="E14" s="24">
        <v>5900</v>
      </c>
      <c r="F14" s="15">
        <v>5425</v>
      </c>
      <c r="G14" s="15">
        <v>5475</v>
      </c>
      <c r="H14" s="15"/>
      <c r="I14" s="15"/>
      <c r="J14" s="16">
        <f t="shared" si="0"/>
        <v>5600</v>
      </c>
      <c r="K14" s="17">
        <f t="shared" si="1"/>
        <v>261.00766272276377</v>
      </c>
      <c r="L14" s="17">
        <f t="shared" si="2"/>
        <v>4.6608511200493528</v>
      </c>
      <c r="M14" s="17">
        <f t="shared" si="3"/>
        <v>5600</v>
      </c>
      <c r="N14" s="7"/>
      <c r="O14" s="7"/>
      <c r="P14" s="7"/>
      <c r="Q14" s="7"/>
      <c r="R14" s="7"/>
      <c r="S14" s="7"/>
      <c r="T14" s="7"/>
      <c r="U14" s="7"/>
    </row>
    <row r="15" spans="1:21" s="8" customFormat="1" ht="13.8" x14ac:dyDescent="0.25">
      <c r="A15" s="19">
        <v>9</v>
      </c>
      <c r="B15" s="21" t="str">
        <f>[1]НМЦК!C23</f>
        <v>Термометр медицинский</v>
      </c>
      <c r="C15" s="26" t="s">
        <v>17</v>
      </c>
      <c r="D15" s="22">
        <f>[1]НМЦК!D23</f>
        <v>4</v>
      </c>
      <c r="E15" s="24">
        <v>630</v>
      </c>
      <c r="F15" s="15">
        <v>613</v>
      </c>
      <c r="G15" s="15">
        <v>660</v>
      </c>
      <c r="H15" s="15"/>
      <c r="I15" s="15"/>
      <c r="J15" s="16">
        <f t="shared" si="0"/>
        <v>634.33000000000004</v>
      </c>
      <c r="K15" s="17">
        <f t="shared" si="1"/>
        <v>23.797759348308404</v>
      </c>
      <c r="L15" s="17">
        <f t="shared" si="2"/>
        <v>3.7516370577315281</v>
      </c>
      <c r="M15" s="17">
        <f t="shared" si="3"/>
        <v>2537.3200000000002</v>
      </c>
      <c r="N15" s="7"/>
      <c r="O15" s="7"/>
      <c r="P15" s="7"/>
      <c r="Q15" s="7"/>
      <c r="R15" s="7"/>
      <c r="S15" s="7"/>
      <c r="T15" s="7"/>
      <c r="U15" s="7"/>
    </row>
    <row r="16" spans="1:21" s="8" customFormat="1" ht="13.8" x14ac:dyDescent="0.25">
      <c r="A16" s="19">
        <v>10</v>
      </c>
      <c r="B16" s="21" t="str">
        <f>[1]НМЦК!C24</f>
        <v>Термометр бесконтактный</v>
      </c>
      <c r="C16" s="26" t="str">
        <f>[2]НМЦК!E24</f>
        <v>шт</v>
      </c>
      <c r="D16" s="22">
        <f>[1]НМЦК!D24</f>
        <v>4</v>
      </c>
      <c r="E16" s="24">
        <v>1460</v>
      </c>
      <c r="F16" s="15">
        <v>1400</v>
      </c>
      <c r="G16" s="15">
        <v>1430</v>
      </c>
      <c r="H16" s="15"/>
      <c r="I16" s="15"/>
      <c r="J16" s="16">
        <f t="shared" si="0"/>
        <v>1430</v>
      </c>
      <c r="K16" s="17">
        <f t="shared" si="1"/>
        <v>30</v>
      </c>
      <c r="L16" s="17">
        <f t="shared" si="2"/>
        <v>2.0979020979020979</v>
      </c>
      <c r="M16" s="17">
        <f t="shared" si="3"/>
        <v>5720</v>
      </c>
      <c r="N16" s="7"/>
      <c r="O16" s="7"/>
      <c r="P16" s="7"/>
      <c r="Q16" s="7"/>
      <c r="R16" s="7"/>
      <c r="S16" s="7"/>
      <c r="T16" s="7"/>
      <c r="U16" s="7"/>
    </row>
    <row r="17" spans="1:21" s="8" customFormat="1" ht="13.8" x14ac:dyDescent="0.25">
      <c r="A17" s="19">
        <v>11</v>
      </c>
      <c r="B17" s="21" t="str">
        <f>[1]НМЦК!C25</f>
        <v>Глюкометр</v>
      </c>
      <c r="C17" s="26" t="str">
        <f>[2]НМЦК!E25</f>
        <v>шт</v>
      </c>
      <c r="D17" s="22">
        <f>[1]НМЦК!D25</f>
        <v>1</v>
      </c>
      <c r="E17" s="24">
        <v>3250</v>
      </c>
      <c r="F17" s="15">
        <v>2975</v>
      </c>
      <c r="G17" s="15">
        <v>3030</v>
      </c>
      <c r="H17" s="15"/>
      <c r="I17" s="15"/>
      <c r="J17" s="16">
        <f t="shared" si="0"/>
        <v>3085</v>
      </c>
      <c r="K17" s="17">
        <f t="shared" si="1"/>
        <v>145.51632210855249</v>
      </c>
      <c r="L17" s="17">
        <f t="shared" si="2"/>
        <v>4.7168986096775525</v>
      </c>
      <c r="M17" s="17">
        <f t="shared" si="3"/>
        <v>3085</v>
      </c>
      <c r="N17" s="7"/>
      <c r="O17" s="7"/>
      <c r="P17" s="7"/>
      <c r="Q17" s="7"/>
      <c r="R17" s="7"/>
      <c r="S17" s="7"/>
      <c r="T17" s="7"/>
      <c r="U17" s="7"/>
    </row>
    <row r="18" spans="1:21" s="8" customFormat="1" ht="13.8" x14ac:dyDescent="0.25">
      <c r="A18" s="19">
        <v>12</v>
      </c>
      <c r="B18" s="21" t="str">
        <f>[1]НМЦК!C26</f>
        <v>Таблица проверки остроты зрения электронная</v>
      </c>
      <c r="C18" s="26" t="str">
        <f>[2]НМЦК!E26</f>
        <v>шт</v>
      </c>
      <c r="D18" s="22">
        <f>[1]НМЦК!D26</f>
        <v>1</v>
      </c>
      <c r="E18" s="24">
        <v>10200</v>
      </c>
      <c r="F18" s="15">
        <v>9450</v>
      </c>
      <c r="G18" s="15">
        <v>9540</v>
      </c>
      <c r="H18" s="15"/>
      <c r="I18" s="15"/>
      <c r="J18" s="16">
        <f t="shared" si="0"/>
        <v>9730</v>
      </c>
      <c r="K18" s="17">
        <f t="shared" si="1"/>
        <v>409.51190458886538</v>
      </c>
      <c r="L18" s="17">
        <f t="shared" si="2"/>
        <v>4.2087554428454821</v>
      </c>
      <c r="M18" s="17">
        <f t="shared" si="3"/>
        <v>9730</v>
      </c>
      <c r="N18" s="7"/>
      <c r="O18" s="7"/>
      <c r="P18" s="7"/>
      <c r="Q18" s="7"/>
      <c r="R18" s="7"/>
      <c r="S18" s="7"/>
      <c r="T18" s="7"/>
      <c r="U18" s="7"/>
    </row>
    <row r="19" spans="1:21" s="8" customFormat="1" ht="30.75" customHeight="1" x14ac:dyDescent="0.25">
      <c r="A19" s="19">
        <v>13</v>
      </c>
      <c r="B19" s="21" t="str">
        <f>[1]НМЦК!C27</f>
        <v>Комплект воздуховодов ротоглоточных одноразового использования</v>
      </c>
      <c r="C19" s="26" t="str">
        <f>[2]НМЦК!E27</f>
        <v>шт</v>
      </c>
      <c r="D19" s="22">
        <f>[1]НМЦК!D27</f>
        <v>2</v>
      </c>
      <c r="E19" s="24">
        <v>580</v>
      </c>
      <c r="F19" s="15">
        <v>525</v>
      </c>
      <c r="G19" s="15">
        <v>530</v>
      </c>
      <c r="H19" s="15"/>
      <c r="I19" s="15"/>
      <c r="J19" s="16">
        <f t="shared" si="0"/>
        <v>545</v>
      </c>
      <c r="K19" s="17">
        <f t="shared" si="1"/>
        <v>30.413812651491099</v>
      </c>
      <c r="L19" s="17">
        <f t="shared" si="2"/>
        <v>5.5805160828424034</v>
      </c>
      <c r="M19" s="17">
        <f t="shared" si="3"/>
        <v>1090</v>
      </c>
      <c r="N19" s="7"/>
      <c r="O19" s="7"/>
      <c r="P19" s="7"/>
      <c r="Q19" s="7"/>
      <c r="R19" s="7"/>
      <c r="S19" s="7"/>
      <c r="T19" s="7"/>
      <c r="U19" s="7"/>
    </row>
    <row r="20" spans="1:21" s="8" customFormat="1" ht="13.8" x14ac:dyDescent="0.25">
      <c r="A20" s="19">
        <v>14</v>
      </c>
      <c r="B20" s="21" t="str">
        <f>[1]НМЦК!C28</f>
        <v>Аппарат искусственной вентиляции легких Амбу</v>
      </c>
      <c r="C20" s="26" t="str">
        <f>[2]НМЦК!E28</f>
        <v>шт</v>
      </c>
      <c r="D20" s="22">
        <f>[1]НМЦК!D28</f>
        <v>1</v>
      </c>
      <c r="E20" s="24">
        <v>9780</v>
      </c>
      <c r="F20" s="15">
        <v>9450</v>
      </c>
      <c r="G20" s="15">
        <v>9495</v>
      </c>
      <c r="H20" s="15"/>
      <c r="I20" s="15"/>
      <c r="J20" s="16">
        <f t="shared" si="0"/>
        <v>9575</v>
      </c>
      <c r="K20" s="17">
        <f t="shared" si="1"/>
        <v>178.95530168173281</v>
      </c>
      <c r="L20" s="17">
        <f t="shared" si="2"/>
        <v>1.8689848739606558</v>
      </c>
      <c r="M20" s="17">
        <f t="shared" si="3"/>
        <v>9575</v>
      </c>
      <c r="N20" s="7"/>
      <c r="O20" s="7"/>
      <c r="P20" s="7"/>
      <c r="Q20" s="7"/>
      <c r="R20" s="7"/>
      <c r="S20" s="7"/>
      <c r="T20" s="7"/>
      <c r="U20" s="7"/>
    </row>
    <row r="21" spans="1:21" s="8" customFormat="1" ht="13.8" x14ac:dyDescent="0.25">
      <c r="A21" s="19">
        <v>15</v>
      </c>
      <c r="B21" s="21" t="str">
        <f>[1]НМЦК!C29</f>
        <v xml:space="preserve">Лоток медицинский </v>
      </c>
      <c r="C21" s="26" t="str">
        <f>[2]НМЦК!E29</f>
        <v>шт</v>
      </c>
      <c r="D21" s="22">
        <f>[1]НМЦК!D29</f>
        <v>4</v>
      </c>
      <c r="E21" s="24">
        <v>470</v>
      </c>
      <c r="F21" s="15">
        <v>438</v>
      </c>
      <c r="G21" s="15">
        <v>440</v>
      </c>
      <c r="H21" s="15"/>
      <c r="I21" s="15"/>
      <c r="J21" s="16">
        <f t="shared" si="0"/>
        <v>449.33</v>
      </c>
      <c r="K21" s="17">
        <f t="shared" si="1"/>
        <v>17.925773344545</v>
      </c>
      <c r="L21" s="17">
        <f t="shared" si="2"/>
        <v>3.9894450280517662</v>
      </c>
      <c r="M21" s="17">
        <f t="shared" si="3"/>
        <v>1797.32</v>
      </c>
      <c r="N21" s="7"/>
      <c r="O21" s="7"/>
      <c r="P21" s="7"/>
      <c r="Q21" s="7"/>
      <c r="R21" s="7"/>
      <c r="S21" s="7"/>
      <c r="T21" s="7"/>
      <c r="U21" s="7"/>
    </row>
    <row r="22" spans="1:21" s="8" customFormat="1" ht="13.8" x14ac:dyDescent="0.25">
      <c r="A22" s="19">
        <v>16</v>
      </c>
      <c r="B22" s="21" t="str">
        <f>[1]НМЦК!C30</f>
        <v>Мензурки градуированные</v>
      </c>
      <c r="C22" s="26" t="str">
        <f>[2]НМЦК!E30</f>
        <v>шт</v>
      </c>
      <c r="D22" s="22">
        <f>[1]НМЦК!D30</f>
        <v>10</v>
      </c>
      <c r="E22" s="24">
        <v>560</v>
      </c>
      <c r="F22" s="15">
        <v>525</v>
      </c>
      <c r="G22" s="15">
        <v>550</v>
      </c>
      <c r="H22" s="15"/>
      <c r="I22" s="15"/>
      <c r="J22" s="16">
        <f t="shared" si="0"/>
        <v>545</v>
      </c>
      <c r="K22" s="17">
        <f t="shared" si="1"/>
        <v>18.027756377319946</v>
      </c>
      <c r="L22" s="17">
        <f t="shared" si="2"/>
        <v>3.3078452068476967</v>
      </c>
      <c r="M22" s="17">
        <f t="shared" si="3"/>
        <v>5450</v>
      </c>
      <c r="N22" s="7"/>
      <c r="O22" s="7"/>
      <c r="P22" s="7"/>
      <c r="Q22" s="7"/>
      <c r="R22" s="7"/>
      <c r="S22" s="7"/>
      <c r="T22" s="7"/>
      <c r="U22" s="7"/>
    </row>
    <row r="23" spans="1:21" s="8" customFormat="1" ht="13.8" x14ac:dyDescent="0.25">
      <c r="A23" s="19">
        <v>17</v>
      </c>
      <c r="B23" s="21" t="str">
        <f>[1]НМЦК!C31</f>
        <v>Грелка медицинская</v>
      </c>
      <c r="C23" s="26" t="str">
        <f>[2]НМЦК!E31</f>
        <v>шт</v>
      </c>
      <c r="D23" s="22">
        <f>[1]НМЦК!D31</f>
        <v>2</v>
      </c>
      <c r="E23" s="24">
        <v>470</v>
      </c>
      <c r="F23" s="15">
        <v>438</v>
      </c>
      <c r="G23" s="15">
        <v>440</v>
      </c>
      <c r="H23" s="15"/>
      <c r="I23" s="15"/>
      <c r="J23" s="16">
        <f t="shared" si="0"/>
        <v>449.33</v>
      </c>
      <c r="K23" s="17">
        <f t="shared" si="1"/>
        <v>17.925773344545</v>
      </c>
      <c r="L23" s="17">
        <f t="shared" si="2"/>
        <v>3.9894450280517662</v>
      </c>
      <c r="M23" s="17">
        <f t="shared" si="3"/>
        <v>898.66</v>
      </c>
      <c r="N23" s="7"/>
      <c r="O23" s="7"/>
      <c r="P23" s="7"/>
      <c r="Q23" s="7"/>
      <c r="R23" s="7"/>
      <c r="S23" s="7"/>
      <c r="T23" s="7"/>
      <c r="U23" s="7"/>
    </row>
    <row r="24" spans="1:21" s="8" customFormat="1" ht="13.8" x14ac:dyDescent="0.25">
      <c r="A24" s="19">
        <v>18</v>
      </c>
      <c r="B24" s="21" t="str">
        <f>[1]НМЦК!C32</f>
        <v>Гипотермический пакет</v>
      </c>
      <c r="C24" s="26" t="str">
        <f>[2]НМЦК!E32</f>
        <v>шт</v>
      </c>
      <c r="D24" s="22">
        <f>[1]НМЦК!D32</f>
        <v>10</v>
      </c>
      <c r="E24" s="24">
        <v>100</v>
      </c>
      <c r="F24" s="15">
        <v>88</v>
      </c>
      <c r="G24" s="15">
        <v>95</v>
      </c>
      <c r="H24" s="15"/>
      <c r="I24" s="15"/>
      <c r="J24" s="16">
        <f t="shared" si="0"/>
        <v>94.33</v>
      </c>
      <c r="K24" s="17">
        <f t="shared" si="1"/>
        <v>6.0277151558447093</v>
      </c>
      <c r="L24" s="17">
        <f t="shared" si="2"/>
        <v>6.3900298482399132</v>
      </c>
      <c r="M24" s="17">
        <f t="shared" si="3"/>
        <v>943.3</v>
      </c>
      <c r="N24" s="7"/>
      <c r="O24" s="7"/>
      <c r="P24" s="7"/>
      <c r="Q24" s="7"/>
      <c r="R24" s="7"/>
      <c r="S24" s="7"/>
      <c r="T24" s="7"/>
      <c r="U24" s="7"/>
    </row>
    <row r="25" spans="1:21" s="8" customFormat="1" ht="13.8" x14ac:dyDescent="0.25">
      <c r="A25" s="19">
        <v>19</v>
      </c>
      <c r="B25" s="21" t="str">
        <f>[1]НМЦК!C33</f>
        <v xml:space="preserve">Жгут кровоостанавливающий </v>
      </c>
      <c r="C25" s="26" t="s">
        <v>17</v>
      </c>
      <c r="D25" s="22">
        <f>[1]НМЦК!D33</f>
        <v>2</v>
      </c>
      <c r="E25" s="24">
        <v>380</v>
      </c>
      <c r="F25" s="15">
        <v>350</v>
      </c>
      <c r="G25" s="15">
        <v>360</v>
      </c>
      <c r="H25" s="15"/>
      <c r="I25" s="15"/>
      <c r="J25" s="16">
        <f t="shared" si="0"/>
        <v>363.33</v>
      </c>
      <c r="K25" s="17">
        <f t="shared" si="1"/>
        <v>15.275252862064184</v>
      </c>
      <c r="L25" s="17">
        <f t="shared" si="2"/>
        <v>4.2042366064085499</v>
      </c>
      <c r="M25" s="17">
        <f t="shared" si="3"/>
        <v>726.66</v>
      </c>
      <c r="N25" s="7"/>
      <c r="O25" s="7"/>
      <c r="P25" s="7"/>
      <c r="Q25" s="7"/>
      <c r="R25" s="7"/>
      <c r="S25" s="7"/>
      <c r="T25" s="7"/>
      <c r="U25" s="7"/>
    </row>
    <row r="26" spans="1:21" s="8" customFormat="1" ht="13.8" x14ac:dyDescent="0.25">
      <c r="A26" s="19">
        <v>20</v>
      </c>
      <c r="B26" s="21" t="str">
        <f>[1]НМЦК!C34</f>
        <v>Носилки</v>
      </c>
      <c r="C26" s="26" t="str">
        <f>[2]НМЦК!E34</f>
        <v>шт</v>
      </c>
      <c r="D26" s="22">
        <f>[1]НМЦК!D34</f>
        <v>1</v>
      </c>
      <c r="E26" s="24">
        <v>5360</v>
      </c>
      <c r="F26" s="15">
        <v>5075</v>
      </c>
      <c r="G26" s="15">
        <v>5125</v>
      </c>
      <c r="H26" s="15"/>
      <c r="I26" s="15"/>
      <c r="J26" s="16">
        <f t="shared" si="0"/>
        <v>5186.67</v>
      </c>
      <c r="K26" s="17">
        <f t="shared" si="1"/>
        <v>152.17862317027317</v>
      </c>
      <c r="L26" s="17">
        <f t="shared" si="2"/>
        <v>2.9340332654723196</v>
      </c>
      <c r="M26" s="17">
        <f t="shared" si="3"/>
        <v>5186.67</v>
      </c>
      <c r="N26" s="7"/>
      <c r="O26" s="7"/>
      <c r="P26" s="7"/>
      <c r="Q26" s="7"/>
      <c r="R26" s="7"/>
      <c r="S26" s="7"/>
      <c r="T26" s="7"/>
      <c r="U26" s="7"/>
    </row>
    <row r="27" spans="1:21" s="8" customFormat="1" ht="35.25" customHeight="1" x14ac:dyDescent="0.25">
      <c r="A27" s="19">
        <v>21</v>
      </c>
      <c r="B27" s="21" t="str">
        <f>[1]НМЦК!C35</f>
        <v>Шина транспортная иммобилизационная для верхней конечности</v>
      </c>
      <c r="C27" s="26" t="str">
        <f>[2]НМЦК!E35</f>
        <v>шт</v>
      </c>
      <c r="D27" s="22">
        <f>[1]НМЦК!D35</f>
        <v>2</v>
      </c>
      <c r="E27" s="24">
        <v>4940</v>
      </c>
      <c r="F27" s="27">
        <v>4725</v>
      </c>
      <c r="G27" s="27">
        <v>4730</v>
      </c>
      <c r="H27" s="27"/>
      <c r="I27" s="27"/>
      <c r="J27" s="28">
        <f t="shared" si="0"/>
        <v>4798.33</v>
      </c>
      <c r="K27" s="18">
        <f t="shared" si="1"/>
        <v>122.7124009625759</v>
      </c>
      <c r="L27" s="18">
        <f t="shared" si="2"/>
        <v>2.5573981148144438</v>
      </c>
      <c r="M27" s="18">
        <f t="shared" si="3"/>
        <v>9596.66</v>
      </c>
      <c r="N27" s="7"/>
      <c r="O27" s="7"/>
      <c r="P27" s="7"/>
      <c r="Q27" s="7"/>
      <c r="R27" s="7"/>
      <c r="S27" s="7"/>
      <c r="T27" s="7"/>
      <c r="U27" s="7"/>
    </row>
    <row r="28" spans="1:21" s="8" customFormat="1" ht="37.5" customHeight="1" x14ac:dyDescent="0.25">
      <c r="A28" s="19">
        <v>22</v>
      </c>
      <c r="B28" s="21" t="str">
        <f>[1]НМЦК!C36</f>
        <v>Шина транспортная иммобилизационная для нижней конечности</v>
      </c>
      <c r="C28" s="26" t="str">
        <f>[2]НМЦК!E36</f>
        <v>шт</v>
      </c>
      <c r="D28" s="22">
        <f>[1]НМЦК!D36</f>
        <v>2</v>
      </c>
      <c r="E28" s="24">
        <v>5550</v>
      </c>
      <c r="F28" s="27">
        <v>5075</v>
      </c>
      <c r="G28" s="27">
        <v>5340</v>
      </c>
      <c r="H28" s="27"/>
      <c r="I28" s="27"/>
      <c r="J28" s="28">
        <f t="shared" si="0"/>
        <v>5321.67</v>
      </c>
      <c r="K28" s="18">
        <f t="shared" si="1"/>
        <v>238.03011017516249</v>
      </c>
      <c r="L28" s="18">
        <f t="shared" si="2"/>
        <v>4.4728461211454764</v>
      </c>
      <c r="M28" s="18">
        <f t="shared" si="3"/>
        <v>10643.34</v>
      </c>
      <c r="N28" s="7"/>
      <c r="O28" s="7"/>
      <c r="P28" s="7"/>
      <c r="Q28" s="7"/>
      <c r="R28" s="7"/>
      <c r="S28" s="7"/>
      <c r="T28" s="7"/>
      <c r="U28" s="7"/>
    </row>
    <row r="29" spans="1:21" s="8" customFormat="1" ht="30.75" customHeight="1" x14ac:dyDescent="0.25">
      <c r="A29" s="19">
        <v>23</v>
      </c>
      <c r="B29" s="21" t="str">
        <f>[1]НМЦК!C37</f>
        <v>Матрас вакуумный иммобилизационный, взрослый (школы, колледжы)</v>
      </c>
      <c r="C29" s="26" t="str">
        <f>[2]НМЦК!E37</f>
        <v>шт</v>
      </c>
      <c r="D29" s="22">
        <f>[1]НМЦК!D37</f>
        <v>1</v>
      </c>
      <c r="E29" s="24">
        <v>60980</v>
      </c>
      <c r="F29" s="27">
        <v>57750</v>
      </c>
      <c r="G29" s="27">
        <v>59830</v>
      </c>
      <c r="H29" s="27"/>
      <c r="I29" s="27"/>
      <c r="J29" s="28">
        <f t="shared" si="0"/>
        <v>59520</v>
      </c>
      <c r="K29" s="18">
        <f t="shared" si="1"/>
        <v>1637.16217889371</v>
      </c>
      <c r="L29" s="18">
        <f t="shared" si="2"/>
        <v>2.7506084994853999</v>
      </c>
      <c r="M29" s="18">
        <f t="shared" si="3"/>
        <v>59520</v>
      </c>
      <c r="N29" s="7"/>
      <c r="O29" s="7"/>
      <c r="P29" s="7"/>
      <c r="Q29" s="7"/>
      <c r="R29" s="7"/>
      <c r="S29" s="7"/>
      <c r="T29" s="7"/>
      <c r="U29" s="7"/>
    </row>
    <row r="30" spans="1:21" s="8" customFormat="1" ht="20.25" customHeight="1" x14ac:dyDescent="0.25">
      <c r="A30" s="19">
        <v>24</v>
      </c>
      <c r="B30" s="21" t="str">
        <f>[1]НМЦК!C38</f>
        <v>Косынка</v>
      </c>
      <c r="C30" s="26" t="str">
        <f>[2]НМЦК!E38</f>
        <v>шт</v>
      </c>
      <c r="D30" s="22" t="str">
        <f>[1]НМЦК!D38</f>
        <v>2</v>
      </c>
      <c r="E30" s="24">
        <v>960</v>
      </c>
      <c r="F30" s="27">
        <v>875</v>
      </c>
      <c r="G30" s="27">
        <v>910</v>
      </c>
      <c r="H30" s="27"/>
      <c r="I30" s="27"/>
      <c r="J30" s="28">
        <f t="shared" si="0"/>
        <v>915</v>
      </c>
      <c r="K30" s="18">
        <f t="shared" si="1"/>
        <v>42.720018726587654</v>
      </c>
      <c r="L30" s="18">
        <f t="shared" si="2"/>
        <v>4.6688545056379951</v>
      </c>
      <c r="M30" s="18">
        <f t="shared" si="3"/>
        <v>1830</v>
      </c>
      <c r="N30" s="7"/>
      <c r="O30" s="7"/>
      <c r="P30" s="7"/>
      <c r="Q30" s="7"/>
      <c r="R30" s="7"/>
      <c r="S30" s="7"/>
      <c r="T30" s="7"/>
      <c r="U30" s="7"/>
    </row>
    <row r="31" spans="1:21" s="8" customFormat="1" ht="28.5" customHeight="1" x14ac:dyDescent="0.25">
      <c r="A31" s="19">
        <v>25</v>
      </c>
      <c r="B31" s="21" t="str">
        <f>[1]НМЦК!C39</f>
        <v>Комплект воротников для шейного отдела позвоночника</v>
      </c>
      <c r="C31" s="26" t="str">
        <f>[2]НМЦК!E39</f>
        <v>шт</v>
      </c>
      <c r="D31" s="22">
        <f>[1]НМЦК!D39</f>
        <v>1</v>
      </c>
      <c r="E31" s="24">
        <v>8060</v>
      </c>
      <c r="F31" s="27">
        <v>7875</v>
      </c>
      <c r="G31" s="27">
        <v>7955</v>
      </c>
      <c r="H31" s="27"/>
      <c r="I31" s="27"/>
      <c r="J31" s="28">
        <f t="shared" si="0"/>
        <v>7963.33</v>
      </c>
      <c r="K31" s="18">
        <f t="shared" si="1"/>
        <v>92.781104487928999</v>
      </c>
      <c r="L31" s="18">
        <f t="shared" si="2"/>
        <v>1.1651043531779921</v>
      </c>
      <c r="M31" s="18">
        <f t="shared" si="3"/>
        <v>7963.33</v>
      </c>
      <c r="N31" s="7"/>
      <c r="O31" s="7"/>
      <c r="P31" s="7"/>
      <c r="Q31" s="7"/>
      <c r="R31" s="7"/>
      <c r="S31" s="7"/>
      <c r="T31" s="7"/>
      <c r="U31" s="7"/>
    </row>
    <row r="32" spans="1:21" s="8" customFormat="1" ht="30" customHeight="1" x14ac:dyDescent="0.25">
      <c r="A32" s="19">
        <v>26</v>
      </c>
      <c r="B32" s="21" t="str">
        <f>[1]НМЦК!C40</f>
        <v>Щипцы для перевязочного материала/универсальные в форме пинцета</v>
      </c>
      <c r="C32" s="26" t="s">
        <v>17</v>
      </c>
      <c r="D32" s="22">
        <f>[1]НМЦК!D40</f>
        <v>4</v>
      </c>
      <c r="E32" s="24">
        <v>380</v>
      </c>
      <c r="F32" s="27">
        <v>350</v>
      </c>
      <c r="G32" s="27">
        <v>355</v>
      </c>
      <c r="H32" s="27"/>
      <c r="I32" s="27"/>
      <c r="J32" s="28">
        <f t="shared" si="0"/>
        <v>361.67</v>
      </c>
      <c r="K32" s="18">
        <f t="shared" si="1"/>
        <v>16.072751786797429</v>
      </c>
      <c r="L32" s="18">
        <f t="shared" si="2"/>
        <v>4.4440378761847619</v>
      </c>
      <c r="M32" s="18">
        <f t="shared" si="3"/>
        <v>1446.68</v>
      </c>
      <c r="N32" s="7"/>
      <c r="O32" s="7"/>
      <c r="P32" s="7"/>
      <c r="Q32" s="7"/>
      <c r="R32" s="7"/>
      <c r="S32" s="7"/>
      <c r="T32" s="7"/>
      <c r="U32" s="7"/>
    </row>
    <row r="33" spans="1:21" s="8" customFormat="1" ht="13.8" x14ac:dyDescent="0.25">
      <c r="A33" s="19">
        <v>27</v>
      </c>
      <c r="B33" s="21" t="str">
        <f>[1]НМЦК!C41</f>
        <v>Корнцанг</v>
      </c>
      <c r="C33" s="26" t="str">
        <f>[2]НМЦК!E41</f>
        <v>шт</v>
      </c>
      <c r="D33" s="22" t="str">
        <f>[1]НМЦК!D41</f>
        <v>2</v>
      </c>
      <c r="E33" s="24">
        <v>1440</v>
      </c>
      <c r="F33" s="15">
        <v>1400</v>
      </c>
      <c r="G33" s="15">
        <v>1430</v>
      </c>
      <c r="H33" s="15"/>
      <c r="I33" s="15"/>
      <c r="J33" s="16">
        <f t="shared" si="0"/>
        <v>1423.33</v>
      </c>
      <c r="K33" s="17">
        <f t="shared" si="1"/>
        <v>20.816660394981707</v>
      </c>
      <c r="L33" s="17">
        <f t="shared" si="2"/>
        <v>1.462532258505175</v>
      </c>
      <c r="M33" s="17">
        <f t="shared" si="3"/>
        <v>2846.66</v>
      </c>
      <c r="N33" s="7"/>
      <c r="O33" s="7"/>
      <c r="P33" s="7"/>
      <c r="Q33" s="7"/>
      <c r="R33" s="7"/>
      <c r="S33" s="7"/>
      <c r="T33" s="7"/>
      <c r="U33" s="7"/>
    </row>
    <row r="34" spans="1:21" s="8" customFormat="1" ht="13.8" x14ac:dyDescent="0.25">
      <c r="A34" s="19">
        <v>28</v>
      </c>
      <c r="B34" s="21" t="str">
        <f>[1]НМЦК!C42</f>
        <v>Ножницы хирургические</v>
      </c>
      <c r="C34" s="26" t="str">
        <f>[2]НМЦК!E42</f>
        <v>шт</v>
      </c>
      <c r="D34" s="22" t="str">
        <f>[1]НМЦК!D42</f>
        <v>4</v>
      </c>
      <c r="E34" s="24">
        <v>730</v>
      </c>
      <c r="F34" s="15">
        <v>700</v>
      </c>
      <c r="G34" s="15">
        <v>705</v>
      </c>
      <c r="H34" s="15"/>
      <c r="I34" s="15"/>
      <c r="J34" s="16">
        <f t="shared" si="0"/>
        <v>711.67</v>
      </c>
      <c r="K34" s="17">
        <f t="shared" si="1"/>
        <v>16.072751786797429</v>
      </c>
      <c r="L34" s="17">
        <f t="shared" si="2"/>
        <v>2.2584557149798967</v>
      </c>
      <c r="M34" s="17">
        <f t="shared" si="3"/>
        <v>2846.68</v>
      </c>
      <c r="N34" s="7"/>
      <c r="O34" s="7"/>
      <c r="P34" s="7"/>
      <c r="Q34" s="7"/>
      <c r="R34" s="7"/>
      <c r="S34" s="7"/>
      <c r="T34" s="7"/>
      <c r="U34" s="7"/>
    </row>
    <row r="35" spans="1:21" s="8" customFormat="1" ht="13.8" x14ac:dyDescent="0.25">
      <c r="A35" s="19">
        <v>29</v>
      </c>
      <c r="B35" s="21" t="str">
        <f>[1]НМЦК!C43</f>
        <v>Сейф для хранения медикаментов</v>
      </c>
      <c r="C35" s="26" t="str">
        <f>[2]НМЦК!E43</f>
        <v>шт</v>
      </c>
      <c r="D35" s="22">
        <f>[1]НМЦК!D43</f>
        <v>1</v>
      </c>
      <c r="E35" s="24">
        <v>20320</v>
      </c>
      <c r="F35" s="15">
        <v>19250</v>
      </c>
      <c r="G35" s="15">
        <v>19945</v>
      </c>
      <c r="H35" s="15"/>
      <c r="I35" s="15"/>
      <c r="J35" s="16">
        <f t="shared" si="0"/>
        <v>19838.330000000002</v>
      </c>
      <c r="K35" s="17">
        <f t="shared" si="1"/>
        <v>542.91650679455313</v>
      </c>
      <c r="L35" s="17">
        <f t="shared" si="2"/>
        <v>2.7367046863045079</v>
      </c>
      <c r="M35" s="17">
        <f t="shared" si="3"/>
        <v>19838.330000000002</v>
      </c>
      <c r="N35" s="7"/>
      <c r="O35" s="7"/>
      <c r="P35" s="7"/>
      <c r="Q35" s="7"/>
      <c r="R35" s="7"/>
      <c r="S35" s="7"/>
      <c r="T35" s="7"/>
      <c r="U35" s="7"/>
    </row>
    <row r="36" spans="1:21" s="8" customFormat="1" ht="13.8" x14ac:dyDescent="0.25">
      <c r="A36" s="19">
        <v>30</v>
      </c>
      <c r="B36" s="21" t="str">
        <f>[1]НМЦК!C44</f>
        <v>Холодильник лабораторный</v>
      </c>
      <c r="C36" s="26" t="str">
        <f>[2]НМЦК!E44</f>
        <v>шт</v>
      </c>
      <c r="D36" s="22">
        <f>[1]НМЦК!D44</f>
        <v>1</v>
      </c>
      <c r="E36" s="24">
        <v>87110</v>
      </c>
      <c r="F36" s="15">
        <v>83300</v>
      </c>
      <c r="G36" s="15">
        <v>86630</v>
      </c>
      <c r="H36" s="15"/>
      <c r="I36" s="15"/>
      <c r="J36" s="16">
        <f t="shared" si="0"/>
        <v>85680</v>
      </c>
      <c r="K36" s="17">
        <f t="shared" si="1"/>
        <v>2075.0662640021883</v>
      </c>
      <c r="L36" s="17">
        <f t="shared" si="2"/>
        <v>2.4218793930931239</v>
      </c>
      <c r="M36" s="17">
        <f t="shared" si="3"/>
        <v>85680</v>
      </c>
      <c r="N36" s="7"/>
      <c r="O36" s="7"/>
      <c r="P36" s="7"/>
      <c r="Q36" s="7"/>
      <c r="R36" s="7"/>
      <c r="S36" s="7"/>
      <c r="T36" s="7"/>
      <c r="U36" s="7"/>
    </row>
    <row r="37" spans="1:21" s="8" customFormat="1" ht="13.8" x14ac:dyDescent="0.25">
      <c r="A37" s="19">
        <v>31</v>
      </c>
      <c r="B37" s="21" t="str">
        <f>[1]НМЦК!C45</f>
        <v xml:space="preserve">Пульсоксиметр </v>
      </c>
      <c r="C37" s="26" t="s">
        <v>17</v>
      </c>
      <c r="D37" s="22">
        <f>[1]НМЦК!D45</f>
        <v>2</v>
      </c>
      <c r="E37" s="24">
        <v>3450</v>
      </c>
      <c r="F37" s="15">
        <v>3150</v>
      </c>
      <c r="G37" s="15">
        <v>3180</v>
      </c>
      <c r="H37" s="15"/>
      <c r="I37" s="15"/>
      <c r="J37" s="16">
        <f t="shared" si="0"/>
        <v>3260</v>
      </c>
      <c r="K37" s="17">
        <f t="shared" si="1"/>
        <v>165.22711641858305</v>
      </c>
      <c r="L37" s="17">
        <f t="shared" si="2"/>
        <v>5.0683164545577624</v>
      </c>
      <c r="M37" s="17">
        <f t="shared" si="3"/>
        <v>6520</v>
      </c>
      <c r="N37" s="7"/>
      <c r="O37" s="7"/>
      <c r="P37" s="7"/>
      <c r="Q37" s="7"/>
      <c r="R37" s="7"/>
      <c r="S37" s="7"/>
      <c r="T37" s="7"/>
      <c r="U37" s="7"/>
    </row>
    <row r="38" spans="1:21" s="8" customFormat="1" ht="13.8" x14ac:dyDescent="0.25">
      <c r="A38" s="19">
        <v>32</v>
      </c>
      <c r="B38" s="21" t="str">
        <f>[1]НМЦК!C46</f>
        <v>Термометрбытовой жидкостный</v>
      </c>
      <c r="C38" s="26" t="s">
        <v>17</v>
      </c>
      <c r="D38" s="22">
        <f>[1]НМЦК!D46</f>
        <v>2</v>
      </c>
      <c r="E38" s="24">
        <v>1570</v>
      </c>
      <c r="F38" s="15">
        <v>1488</v>
      </c>
      <c r="G38" s="15">
        <v>1500</v>
      </c>
      <c r="H38" s="15"/>
      <c r="I38" s="15"/>
      <c r="J38" s="16">
        <f t="shared" si="0"/>
        <v>1519.33</v>
      </c>
      <c r="K38" s="17">
        <f t="shared" si="1"/>
        <v>44.286943335479819</v>
      </c>
      <c r="L38" s="17">
        <f t="shared" si="2"/>
        <v>2.9148995501622306</v>
      </c>
      <c r="M38" s="17">
        <f t="shared" si="3"/>
        <v>3038.66</v>
      </c>
      <c r="N38" s="7"/>
      <c r="O38" s="7"/>
      <c r="P38" s="7"/>
      <c r="Q38" s="7"/>
      <c r="R38" s="7"/>
      <c r="S38" s="7"/>
      <c r="T38" s="7"/>
      <c r="U38" s="7"/>
    </row>
    <row r="39" spans="1:21" s="8" customFormat="1" ht="13.8" x14ac:dyDescent="0.25">
      <c r="A39" s="19">
        <v>33</v>
      </c>
      <c r="B39" s="21" t="str">
        <f>[1]НМЦК!C47</f>
        <v>Термоконтейнер</v>
      </c>
      <c r="C39" s="26" t="str">
        <f>[2]НМЦК!E47</f>
        <v>шт</v>
      </c>
      <c r="D39" s="22">
        <f>[1]НМЦК!D47</f>
        <v>1</v>
      </c>
      <c r="E39" s="24">
        <v>7490</v>
      </c>
      <c r="F39" s="15">
        <v>6825</v>
      </c>
      <c r="G39" s="15">
        <v>7335</v>
      </c>
      <c r="H39" s="15"/>
      <c r="I39" s="15"/>
      <c r="J39" s="16">
        <f t="shared" si="0"/>
        <v>7216.67</v>
      </c>
      <c r="K39" s="17">
        <f t="shared" si="1"/>
        <v>347.93438081052005</v>
      </c>
      <c r="L39" s="17">
        <f t="shared" si="2"/>
        <v>4.8212594009497467</v>
      </c>
      <c r="M39" s="17">
        <f t="shared" si="3"/>
        <v>7216.67</v>
      </c>
      <c r="N39" s="7"/>
      <c r="O39" s="7"/>
      <c r="P39" s="7"/>
      <c r="Q39" s="7"/>
      <c r="R39" s="7"/>
      <c r="S39" s="7"/>
      <c r="T39" s="7"/>
      <c r="U39" s="7"/>
    </row>
    <row r="40" spans="1:21" s="8" customFormat="1" ht="13.8" x14ac:dyDescent="0.25">
      <c r="A40" s="19">
        <v>34</v>
      </c>
      <c r="B40" s="21" t="str">
        <f>[1]НМЦК!C48</f>
        <v>Дозатор для мыла</v>
      </c>
      <c r="C40" s="26" t="str">
        <f>[2]НМЦК!E48</f>
        <v>шт</v>
      </c>
      <c r="D40" s="22" t="str">
        <f>[1]НМЦК!D48</f>
        <v>2</v>
      </c>
      <c r="E40" s="24">
        <v>3050</v>
      </c>
      <c r="F40" s="15">
        <v>2975</v>
      </c>
      <c r="G40" s="15">
        <v>3045</v>
      </c>
      <c r="H40" s="15"/>
      <c r="I40" s="15"/>
      <c r="J40" s="16">
        <f t="shared" si="0"/>
        <v>3023.33</v>
      </c>
      <c r="K40" s="17">
        <f t="shared" si="1"/>
        <v>41.932485616762577</v>
      </c>
      <c r="L40" s="17">
        <f t="shared" si="2"/>
        <v>1.3869635672176897</v>
      </c>
      <c r="M40" s="17">
        <f t="shared" si="3"/>
        <v>6046.66</v>
      </c>
      <c r="N40" s="7"/>
      <c r="O40" s="7"/>
      <c r="P40" s="7"/>
      <c r="Q40" s="7"/>
      <c r="R40" s="7"/>
      <c r="S40" s="7"/>
      <c r="T40" s="7"/>
      <c r="U40" s="7"/>
    </row>
    <row r="41" spans="1:21" s="8" customFormat="1" ht="13.8" x14ac:dyDescent="0.25">
      <c r="A41" s="19">
        <v>35</v>
      </c>
      <c r="B41" s="21" t="str">
        <f>[1]НМЦК!C49</f>
        <v>Дозатор локтевой</v>
      </c>
      <c r="C41" s="26" t="str">
        <f>[2]НМЦК!E49</f>
        <v>шт</v>
      </c>
      <c r="D41" s="22" t="str">
        <f>[1]НМЦК!D49</f>
        <v>2</v>
      </c>
      <c r="E41" s="24">
        <v>5140</v>
      </c>
      <c r="F41" s="15">
        <v>4725</v>
      </c>
      <c r="G41" s="15">
        <v>4815</v>
      </c>
      <c r="H41" s="15"/>
      <c r="I41" s="15"/>
      <c r="J41" s="16">
        <f t="shared" si="0"/>
        <v>4893.33</v>
      </c>
      <c r="K41" s="17">
        <f t="shared" si="1"/>
        <v>218.30788659597252</v>
      </c>
      <c r="L41" s="17">
        <f t="shared" si="2"/>
        <v>4.4613358713998954</v>
      </c>
      <c r="M41" s="17">
        <f t="shared" si="3"/>
        <v>9786.66</v>
      </c>
      <c r="N41" s="7"/>
      <c r="O41" s="7"/>
      <c r="P41" s="7"/>
      <c r="Q41" s="7"/>
      <c r="R41" s="7"/>
      <c r="S41" s="7"/>
      <c r="T41" s="7"/>
      <c r="U41" s="7"/>
    </row>
    <row r="42" spans="1:21" s="8" customFormat="1" ht="13.8" x14ac:dyDescent="0.25">
      <c r="A42" s="19">
        <v>36</v>
      </c>
      <c r="B42" s="21" t="str">
        <f>[1]НМЦК!C50</f>
        <v>Диспенсер для полотенец</v>
      </c>
      <c r="C42" s="26" t="s">
        <v>17</v>
      </c>
      <c r="D42" s="22" t="str">
        <f>[1]НМЦК!D50</f>
        <v>2</v>
      </c>
      <c r="E42" s="24">
        <v>4660</v>
      </c>
      <c r="F42" s="15">
        <v>4550</v>
      </c>
      <c r="G42" s="15">
        <v>4595</v>
      </c>
      <c r="H42" s="15"/>
      <c r="I42" s="15"/>
      <c r="J42" s="16">
        <f t="shared" si="0"/>
        <v>4601.67</v>
      </c>
      <c r="K42" s="17">
        <f t="shared" si="1"/>
        <v>55.302200227477393</v>
      </c>
      <c r="L42" s="17">
        <f t="shared" si="2"/>
        <v>1.2017854437079885</v>
      </c>
      <c r="M42" s="17">
        <f t="shared" si="3"/>
        <v>9203.34</v>
      </c>
      <c r="N42" s="7"/>
      <c r="O42" s="7"/>
      <c r="P42" s="7"/>
      <c r="Q42" s="7"/>
      <c r="R42" s="7"/>
      <c r="S42" s="7"/>
      <c r="T42" s="7"/>
      <c r="U42" s="7"/>
    </row>
    <row r="43" spans="1:21" s="8" customFormat="1" ht="13.8" x14ac:dyDescent="0.25">
      <c r="A43" s="19">
        <v>37</v>
      </c>
      <c r="B43" s="21" t="str">
        <f>[1]НМЦК!C51</f>
        <v>Ведро с педальной крышкой</v>
      </c>
      <c r="C43" s="26" t="s">
        <v>17</v>
      </c>
      <c r="D43" s="22">
        <f>[1]НМЦК!D51</f>
        <v>2</v>
      </c>
      <c r="E43" s="24">
        <v>4940</v>
      </c>
      <c r="F43" s="15">
        <v>4725</v>
      </c>
      <c r="G43" s="15">
        <v>4760</v>
      </c>
      <c r="H43" s="15"/>
      <c r="I43" s="15"/>
      <c r="J43" s="16">
        <f t="shared" si="0"/>
        <v>4808.33</v>
      </c>
      <c r="K43" s="17">
        <f t="shared" si="1"/>
        <v>115.36174994338461</v>
      </c>
      <c r="L43" s="17">
        <f t="shared" si="2"/>
        <v>2.3992061681162613</v>
      </c>
      <c r="M43" s="17">
        <f t="shared" si="3"/>
        <v>9616.66</v>
      </c>
      <c r="N43" s="7"/>
      <c r="O43" s="7"/>
      <c r="P43" s="7"/>
      <c r="Q43" s="7"/>
      <c r="R43" s="7"/>
      <c r="S43" s="7"/>
      <c r="T43" s="7"/>
      <c r="U43" s="7"/>
    </row>
    <row r="44" spans="1:21" s="8" customFormat="1" ht="13.8" x14ac:dyDescent="0.25">
      <c r="A44" s="19">
        <v>38</v>
      </c>
      <c r="B44" s="21" t="str">
        <f>[1]НМЦК!C52</f>
        <v>Секундомер электронный</v>
      </c>
      <c r="C44" s="26" t="str">
        <f>[2]НМЦК!E52</f>
        <v>шт</v>
      </c>
      <c r="D44" s="22">
        <f>[1]НМЦК!D52</f>
        <v>2</v>
      </c>
      <c r="E44" s="24">
        <v>1820</v>
      </c>
      <c r="F44" s="15">
        <v>1663</v>
      </c>
      <c r="G44" s="15">
        <v>1670</v>
      </c>
      <c r="H44" s="15"/>
      <c r="I44" s="15"/>
      <c r="J44" s="16">
        <f t="shared" si="0"/>
        <v>1717.67</v>
      </c>
      <c r="K44" s="17">
        <f t="shared" si="1"/>
        <v>88.692352263315229</v>
      </c>
      <c r="L44" s="17">
        <f t="shared" si="2"/>
        <v>5.1635268860325452</v>
      </c>
      <c r="M44" s="17">
        <f t="shared" si="3"/>
        <v>3435.34</v>
      </c>
      <c r="N44" s="7"/>
      <c r="O44" s="7"/>
      <c r="P44" s="7"/>
      <c r="Q44" s="7"/>
      <c r="R44" s="7"/>
      <c r="S44" s="7"/>
      <c r="T44" s="7"/>
      <c r="U44" s="7"/>
    </row>
    <row r="45" spans="1:21" s="8" customFormat="1" ht="13.8" x14ac:dyDescent="0.25">
      <c r="A45" s="19">
        <v>39</v>
      </c>
      <c r="B45" s="21" t="str">
        <f>[1]НМЦК!C53</f>
        <v>Сантиметровая лента</v>
      </c>
      <c r="C45" s="26" t="s">
        <v>17</v>
      </c>
      <c r="D45" s="22" t="str">
        <f>[1]НМЦК!D53</f>
        <v>2</v>
      </c>
      <c r="E45" s="24">
        <v>95</v>
      </c>
      <c r="F45" s="15">
        <v>88</v>
      </c>
      <c r="G45" s="15">
        <v>90</v>
      </c>
      <c r="H45" s="15"/>
      <c r="I45" s="15"/>
      <c r="J45" s="16">
        <f t="shared" si="0"/>
        <v>91</v>
      </c>
      <c r="K45" s="17">
        <f t="shared" si="1"/>
        <v>3.6055512754639891</v>
      </c>
      <c r="L45" s="17">
        <f t="shared" si="2"/>
        <v>3.962144258751636</v>
      </c>
      <c r="M45" s="17">
        <f t="shared" si="3"/>
        <v>182</v>
      </c>
      <c r="N45" s="7"/>
      <c r="O45" s="7"/>
      <c r="P45" s="7"/>
      <c r="Q45" s="7"/>
      <c r="R45" s="7"/>
      <c r="S45" s="7"/>
      <c r="T45" s="7"/>
      <c r="U45" s="7"/>
    </row>
    <row r="46" spans="1:21" s="8" customFormat="1" ht="13.8" x14ac:dyDescent="0.25">
      <c r="A46" s="19">
        <v>40</v>
      </c>
      <c r="B46" s="21" t="str">
        <f>[1]НМЦК!C54</f>
        <v>Фонарик диагностический</v>
      </c>
      <c r="C46" s="26" t="str">
        <f>[2]НМЦК!E54</f>
        <v>шт</v>
      </c>
      <c r="D46" s="22">
        <f>[1]НМЦК!D54</f>
        <v>2</v>
      </c>
      <c r="E46" s="24">
        <v>2120</v>
      </c>
      <c r="F46" s="15">
        <v>1925</v>
      </c>
      <c r="G46" s="15">
        <v>2015</v>
      </c>
      <c r="H46" s="15"/>
      <c r="I46" s="15"/>
      <c r="J46" s="16">
        <f t="shared" si="0"/>
        <v>2020</v>
      </c>
      <c r="K46" s="17">
        <f t="shared" si="1"/>
        <v>97.596106479715672</v>
      </c>
      <c r="L46" s="17">
        <f t="shared" si="2"/>
        <v>4.8314904197879045</v>
      </c>
      <c r="M46" s="17">
        <f t="shared" si="3"/>
        <v>4040</v>
      </c>
      <c r="N46" s="7"/>
      <c r="O46" s="7"/>
      <c r="P46" s="7"/>
      <c r="Q46" s="7"/>
      <c r="R46" s="7"/>
      <c r="S46" s="7"/>
      <c r="T46" s="7"/>
      <c r="U46" s="7"/>
    </row>
    <row r="47" spans="1:21" s="8" customFormat="1" ht="13.8" x14ac:dyDescent="0.25">
      <c r="A47" s="19">
        <v>41</v>
      </c>
      <c r="B47" s="21" t="str">
        <f>[1]НМЦК!C55</f>
        <v>Емкость для дезинфицирующих средств</v>
      </c>
      <c r="C47" s="26" t="s">
        <v>17</v>
      </c>
      <c r="D47" s="22">
        <f>[1]НМЦК!D55</f>
        <v>2</v>
      </c>
      <c r="E47" s="24">
        <v>1360</v>
      </c>
      <c r="F47" s="15">
        <v>1313</v>
      </c>
      <c r="G47" s="15">
        <v>1320</v>
      </c>
      <c r="H47" s="15"/>
      <c r="I47" s="15"/>
      <c r="J47" s="16">
        <f t="shared" si="0"/>
        <v>1331</v>
      </c>
      <c r="K47" s="17">
        <f t="shared" si="1"/>
        <v>25.357444666211933</v>
      </c>
      <c r="L47" s="17">
        <f t="shared" si="2"/>
        <v>1.9051423490767792</v>
      </c>
      <c r="M47" s="17">
        <f t="shared" si="3"/>
        <v>2662</v>
      </c>
      <c r="N47" s="7"/>
      <c r="O47" s="7"/>
      <c r="P47" s="7"/>
      <c r="Q47" s="7"/>
      <c r="R47" s="7"/>
      <c r="S47" s="7"/>
      <c r="T47" s="7"/>
      <c r="U47" s="7"/>
    </row>
    <row r="48" spans="1:21" s="8" customFormat="1" ht="24" customHeight="1" x14ac:dyDescent="0.25">
      <c r="A48" s="19">
        <v>42</v>
      </c>
      <c r="B48" s="21" t="str">
        <f>[1]НМЦК!C56</f>
        <v>Емкость для сбора колюще-режущих медицинских отходов</v>
      </c>
      <c r="C48" s="26" t="str">
        <f>[2]НМЦК!E56</f>
        <v>шт</v>
      </c>
      <c r="D48" s="22">
        <f>[1]НМЦК!D56</f>
        <v>2</v>
      </c>
      <c r="E48" s="24">
        <v>190</v>
      </c>
      <c r="F48" s="15">
        <v>175.3</v>
      </c>
      <c r="G48" s="15">
        <v>185</v>
      </c>
      <c r="H48" s="15"/>
      <c r="I48" s="15"/>
      <c r="J48" s="16">
        <f t="shared" si="0"/>
        <v>183.43</v>
      </c>
      <c r="K48" s="17">
        <f t="shared" si="1"/>
        <v>7.4741788846668564</v>
      </c>
      <c r="L48" s="17">
        <f t="shared" si="2"/>
        <v>4.0746763804540462</v>
      </c>
      <c r="M48" s="17">
        <f t="shared" si="3"/>
        <v>366.86</v>
      </c>
      <c r="N48" s="7"/>
      <c r="O48" s="7"/>
      <c r="P48" s="7"/>
      <c r="Q48" s="7"/>
      <c r="R48" s="7"/>
      <c r="S48" s="7"/>
      <c r="T48" s="7"/>
      <c r="U48" s="7"/>
    </row>
    <row r="49" spans="1:21" s="8" customFormat="1" ht="18" customHeight="1" x14ac:dyDescent="0.25">
      <c r="A49" s="19">
        <v>43</v>
      </c>
      <c r="B49" s="21" t="str">
        <f>[1]НМЦК!C57</f>
        <v xml:space="preserve">Коврик резиновый грязезащитный </v>
      </c>
      <c r="C49" s="26" t="str">
        <f>[2]НМЦК!E57</f>
        <v>шт</v>
      </c>
      <c r="D49" s="22">
        <f>[1]НМЦК!D57</f>
        <v>1</v>
      </c>
      <c r="E49" s="24">
        <v>2430</v>
      </c>
      <c r="F49" s="15">
        <v>2275</v>
      </c>
      <c r="G49" s="15">
        <v>2285</v>
      </c>
      <c r="H49" s="15"/>
      <c r="I49" s="15"/>
      <c r="J49" s="16">
        <f t="shared" si="0"/>
        <v>2330</v>
      </c>
      <c r="K49" s="17">
        <f t="shared" si="1"/>
        <v>86.746757864487364</v>
      </c>
      <c r="L49" s="17">
        <f t="shared" si="2"/>
        <v>3.723036818218342</v>
      </c>
      <c r="M49" s="17">
        <f t="shared" si="3"/>
        <v>2330</v>
      </c>
      <c r="N49" s="7"/>
      <c r="O49" s="7"/>
      <c r="P49" s="7"/>
      <c r="Q49" s="7"/>
      <c r="R49" s="7"/>
      <c r="S49" s="7"/>
      <c r="T49" s="7"/>
      <c r="U49" s="7"/>
    </row>
    <row r="50" spans="1:21" s="8" customFormat="1" ht="27.75" customHeight="1" x14ac:dyDescent="0.25">
      <c r="A50" s="19">
        <v>44</v>
      </c>
      <c r="B50" s="21" t="str">
        <f>[1]НМЦК!C58</f>
        <v>Комплект оборудования для наглядной пропаганды здорового образа жизни</v>
      </c>
      <c r="C50" s="26" t="str">
        <f>[2]НМЦК!E58</f>
        <v>шт</v>
      </c>
      <c r="D50" s="23">
        <f>[1]НМЦК!D58</f>
        <v>2</v>
      </c>
      <c r="E50" s="24">
        <v>5640</v>
      </c>
      <c r="F50" s="15">
        <v>5250</v>
      </c>
      <c r="G50" s="15">
        <v>5300</v>
      </c>
      <c r="H50" s="15"/>
      <c r="I50" s="15"/>
      <c r="J50" s="16">
        <f t="shared" si="0"/>
        <v>5396.67</v>
      </c>
      <c r="K50" s="17">
        <f t="shared" si="1"/>
        <v>212.21058727122923</v>
      </c>
      <c r="L50" s="17">
        <f t="shared" si="2"/>
        <v>3.9322505780644215</v>
      </c>
      <c r="M50" s="17">
        <f t="shared" si="3"/>
        <v>10793.34</v>
      </c>
      <c r="N50" s="7"/>
      <c r="O50" s="7"/>
      <c r="P50" s="7"/>
      <c r="Q50" s="7"/>
      <c r="R50" s="7"/>
      <c r="S50" s="7"/>
      <c r="T50" s="7"/>
      <c r="U50" s="7"/>
    </row>
    <row r="51" spans="1:21" s="9" customFormat="1" ht="13.8" x14ac:dyDescent="0.25">
      <c r="A51" s="41" t="s">
        <v>10</v>
      </c>
      <c r="B51" s="42"/>
      <c r="C51" s="41"/>
      <c r="D51" s="42"/>
      <c r="E51" s="41"/>
      <c r="F51" s="41"/>
      <c r="G51" s="41"/>
      <c r="H51" s="41"/>
      <c r="I51" s="41"/>
      <c r="J51" s="41"/>
      <c r="K51" s="41"/>
      <c r="L51" s="41"/>
      <c r="M51" s="18">
        <f>SUM(M7:M50)</f>
        <v>419844.11999999994</v>
      </c>
      <c r="N51" s="7"/>
      <c r="O51" s="6"/>
      <c r="P51" s="6"/>
      <c r="Q51" s="6"/>
      <c r="R51" s="6"/>
      <c r="S51" s="6"/>
      <c r="T51" s="6"/>
      <c r="U51" s="6"/>
    </row>
    <row r="52" spans="1:21" s="9" customFormat="1" ht="74.400000000000006" customHeight="1" x14ac:dyDescent="0.25">
      <c r="A52" s="38" t="s">
        <v>14</v>
      </c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7"/>
      <c r="O52" s="6"/>
      <c r="P52" s="6"/>
      <c r="Q52" s="6"/>
      <c r="R52" s="6"/>
      <c r="S52" s="6"/>
      <c r="T52" s="6"/>
      <c r="U52" s="6"/>
    </row>
    <row r="53" spans="1:21" s="34" customFormat="1" ht="13.2" x14ac:dyDescent="0.25">
      <c r="A53" s="29" t="s">
        <v>8</v>
      </c>
      <c r="B53" s="30"/>
      <c r="C53" s="30"/>
      <c r="D53" s="30"/>
      <c r="E53" s="30"/>
      <c r="F53" s="31"/>
      <c r="G53" s="30"/>
      <c r="H53" s="30"/>
      <c r="I53" s="30"/>
      <c r="J53" s="32"/>
      <c r="K53" s="30"/>
      <c r="L53" s="30"/>
      <c r="M53" s="33"/>
      <c r="N53" s="25"/>
      <c r="O53" s="30"/>
      <c r="P53" s="30"/>
      <c r="Q53" s="30"/>
      <c r="R53" s="30"/>
      <c r="S53" s="30"/>
      <c r="T53" s="30"/>
      <c r="U53" s="30"/>
    </row>
    <row r="54" spans="1:21" s="9" customFormat="1" x14ac:dyDescent="0.25">
      <c r="A54" s="3"/>
      <c r="B54" s="3"/>
      <c r="C54" s="3"/>
      <c r="D54" s="3"/>
      <c r="E54" s="3"/>
      <c r="F54" s="3"/>
      <c r="G54" s="3"/>
      <c r="H54" s="3"/>
      <c r="I54" s="3"/>
      <c r="J54" s="11"/>
      <c r="K54" s="3"/>
      <c r="L54" s="3"/>
      <c r="M54" s="3"/>
      <c r="N54" s="7"/>
      <c r="O54" s="6"/>
      <c r="P54" s="6"/>
      <c r="Q54" s="6"/>
      <c r="R54" s="6"/>
      <c r="S54" s="6"/>
      <c r="T54" s="6"/>
      <c r="U54" s="6"/>
    </row>
    <row r="55" spans="1:21" s="9" customFormat="1" x14ac:dyDescent="0.25">
      <c r="A55" s="39" t="s">
        <v>15</v>
      </c>
      <c r="B55" s="39"/>
      <c r="C55" s="39"/>
      <c r="D55" s="39"/>
      <c r="E55" s="39"/>
      <c r="F55" s="35"/>
      <c r="G55" s="35"/>
      <c r="H55" s="35"/>
      <c r="I55" s="35"/>
      <c r="J55" s="35"/>
      <c r="K55" s="35"/>
      <c r="L55" s="35"/>
      <c r="M55" s="1"/>
      <c r="N55" s="7"/>
      <c r="O55" s="6"/>
      <c r="P55" s="6"/>
      <c r="Q55" s="6"/>
      <c r="R55" s="6"/>
      <c r="S55" s="6"/>
      <c r="T55" s="6"/>
      <c r="U55" s="6"/>
    </row>
    <row r="56" spans="1:21" s="9" customFormat="1" x14ac:dyDescent="0.25">
      <c r="A56" s="36"/>
      <c r="B56" s="36"/>
      <c r="C56" s="36"/>
      <c r="D56" s="1"/>
      <c r="E56" s="1"/>
      <c r="F56" s="36"/>
      <c r="G56" s="36"/>
      <c r="H56" s="36"/>
      <c r="I56" s="36"/>
      <c r="J56" s="36"/>
      <c r="K56" s="1"/>
      <c r="L56" s="1"/>
      <c r="M56" s="1"/>
      <c r="N56" s="7"/>
      <c r="O56" s="6"/>
      <c r="P56" s="6"/>
      <c r="Q56" s="6"/>
      <c r="R56" s="6"/>
      <c r="S56" s="6"/>
      <c r="T56" s="6"/>
      <c r="U56" s="6"/>
    </row>
    <row r="57" spans="1:21" s="9" customFormat="1" x14ac:dyDescent="0.25">
      <c r="A57" s="1"/>
      <c r="B57" s="1"/>
      <c r="C57" s="1"/>
      <c r="D57" s="1"/>
      <c r="E57" s="1"/>
      <c r="F57" s="1"/>
      <c r="G57" s="1"/>
      <c r="H57" s="1"/>
      <c r="I57" s="1"/>
      <c r="J57" s="12"/>
      <c r="K57" s="1"/>
      <c r="L57" s="1"/>
      <c r="M57" s="1"/>
      <c r="N57" s="7"/>
      <c r="O57" s="6"/>
      <c r="P57" s="6"/>
      <c r="Q57" s="6"/>
      <c r="R57" s="6"/>
      <c r="S57" s="6"/>
      <c r="T57" s="6"/>
      <c r="U57" s="6"/>
    </row>
    <row r="58" spans="1:21" s="9" customFormat="1" x14ac:dyDescent="0.25">
      <c r="A58" s="1"/>
      <c r="B58" s="1"/>
      <c r="C58" s="1"/>
      <c r="D58" s="1"/>
      <c r="E58" s="1"/>
      <c r="F58" s="1"/>
      <c r="G58" s="1"/>
      <c r="H58" s="1"/>
      <c r="I58" s="1"/>
      <c r="J58" s="12"/>
      <c r="K58" s="1"/>
      <c r="L58" s="1"/>
      <c r="M58" s="1"/>
      <c r="N58" s="7"/>
      <c r="O58" s="6"/>
      <c r="P58" s="6"/>
      <c r="Q58" s="6"/>
      <c r="R58" s="6"/>
      <c r="S58" s="6"/>
      <c r="T58" s="6"/>
      <c r="U58" s="6"/>
    </row>
    <row r="59" spans="1:21" s="9" customFormat="1" x14ac:dyDescent="0.25">
      <c r="A59" s="1"/>
      <c r="B59" s="1"/>
      <c r="C59" s="1"/>
      <c r="D59" s="1"/>
      <c r="E59" s="1"/>
      <c r="F59" s="1"/>
      <c r="G59" s="1"/>
      <c r="H59" s="1"/>
      <c r="I59" s="1"/>
      <c r="J59" s="12"/>
      <c r="K59" s="1"/>
      <c r="L59" s="1"/>
      <c r="M59" s="1"/>
      <c r="N59" s="7"/>
      <c r="O59" s="6"/>
      <c r="P59" s="6"/>
      <c r="Q59" s="6"/>
      <c r="R59" s="6"/>
      <c r="S59" s="6"/>
      <c r="T59" s="6"/>
      <c r="U59" s="6"/>
    </row>
    <row r="60" spans="1:21" s="9" customFormat="1" x14ac:dyDescent="0.25">
      <c r="A60" s="1"/>
      <c r="B60" s="1"/>
      <c r="C60" s="1"/>
      <c r="D60" s="1"/>
      <c r="E60" s="1"/>
      <c r="F60" s="1"/>
      <c r="G60" s="1"/>
      <c r="H60" s="1"/>
      <c r="I60" s="1"/>
      <c r="J60" s="12"/>
      <c r="K60" s="1"/>
      <c r="L60" s="1"/>
      <c r="M60" s="1"/>
      <c r="N60" s="7"/>
      <c r="O60" s="6"/>
      <c r="P60" s="6"/>
      <c r="Q60" s="6"/>
      <c r="R60" s="6"/>
      <c r="S60" s="6"/>
      <c r="T60" s="6"/>
      <c r="U60" s="6"/>
    </row>
    <row r="61" spans="1:21" s="9" customFormat="1" x14ac:dyDescent="0.25">
      <c r="A61" s="1"/>
      <c r="B61" s="1"/>
      <c r="C61" s="1"/>
      <c r="D61" s="1"/>
      <c r="E61" s="1"/>
      <c r="F61" s="1"/>
      <c r="G61" s="1"/>
      <c r="H61" s="1"/>
      <c r="I61" s="1"/>
      <c r="J61" s="12"/>
      <c r="K61" s="1"/>
      <c r="L61" s="1"/>
      <c r="M61" s="1"/>
      <c r="N61" s="7"/>
      <c r="O61" s="6"/>
      <c r="P61" s="6"/>
      <c r="Q61" s="6"/>
      <c r="R61" s="6"/>
      <c r="S61" s="6"/>
      <c r="T61" s="6"/>
      <c r="U61" s="6"/>
    </row>
    <row r="62" spans="1:21" s="9" customFormat="1" x14ac:dyDescent="0.25">
      <c r="A62" s="1"/>
      <c r="B62" s="1"/>
      <c r="C62" s="1"/>
      <c r="D62" s="1"/>
      <c r="E62" s="1"/>
      <c r="F62" s="1"/>
      <c r="G62" s="1"/>
      <c r="H62" s="1"/>
      <c r="I62" s="1"/>
      <c r="J62" s="12"/>
      <c r="K62" s="1"/>
      <c r="L62" s="1"/>
      <c r="M62" s="1"/>
      <c r="N62" s="7"/>
      <c r="O62" s="6"/>
      <c r="P62" s="6"/>
      <c r="Q62" s="6"/>
      <c r="R62" s="6"/>
      <c r="S62" s="6"/>
      <c r="T62" s="6"/>
      <c r="U62" s="6"/>
    </row>
    <row r="63" spans="1:21" s="9" customFormat="1" x14ac:dyDescent="0.25">
      <c r="A63" s="1"/>
      <c r="B63" s="1"/>
      <c r="C63" s="1"/>
      <c r="D63" s="1"/>
      <c r="E63" s="1"/>
      <c r="F63" s="1"/>
      <c r="G63" s="1"/>
      <c r="H63" s="1"/>
      <c r="I63" s="1"/>
      <c r="J63" s="12"/>
      <c r="K63" s="1"/>
      <c r="L63" s="1"/>
      <c r="M63" s="1"/>
      <c r="N63" s="7"/>
      <c r="O63" s="6"/>
      <c r="P63" s="6"/>
      <c r="Q63" s="6"/>
      <c r="R63" s="6"/>
      <c r="S63" s="6"/>
      <c r="T63" s="6"/>
      <c r="U63" s="6"/>
    </row>
    <row r="64" spans="1:21" s="9" customFormat="1" x14ac:dyDescent="0.25">
      <c r="A64" s="1"/>
      <c r="B64" s="1"/>
      <c r="C64" s="1"/>
      <c r="D64" s="1"/>
      <c r="E64" s="1"/>
      <c r="F64" s="1"/>
      <c r="G64" s="1"/>
      <c r="H64" s="1"/>
      <c r="I64" s="1"/>
      <c r="J64" s="12"/>
      <c r="K64" s="1"/>
      <c r="L64" s="1"/>
      <c r="M64" s="1"/>
      <c r="N64" s="7"/>
      <c r="O64" s="6"/>
      <c r="P64" s="6"/>
      <c r="Q64" s="6"/>
      <c r="R64" s="6"/>
      <c r="S64" s="6"/>
      <c r="T64" s="6"/>
      <c r="U64" s="6"/>
    </row>
    <row r="65" spans="1:21" s="9" customFormat="1" x14ac:dyDescent="0.25">
      <c r="A65" s="1"/>
      <c r="B65" s="1"/>
      <c r="C65" s="1"/>
      <c r="D65" s="1"/>
      <c r="E65" s="1"/>
      <c r="F65" s="1"/>
      <c r="G65" s="1"/>
      <c r="H65" s="1"/>
      <c r="I65" s="1"/>
      <c r="J65" s="12"/>
      <c r="K65" s="1"/>
      <c r="L65" s="1"/>
      <c r="M65" s="1"/>
      <c r="N65" s="7"/>
      <c r="O65" s="6"/>
      <c r="P65" s="6"/>
      <c r="Q65" s="6"/>
      <c r="R65" s="6"/>
      <c r="S65" s="6"/>
      <c r="T65" s="6"/>
      <c r="U65" s="6"/>
    </row>
    <row r="66" spans="1:21" s="9" customFormat="1" x14ac:dyDescent="0.25">
      <c r="A66" s="1"/>
      <c r="B66" s="1"/>
      <c r="C66" s="1"/>
      <c r="D66" s="1"/>
      <c r="E66" s="1"/>
      <c r="F66" s="1"/>
      <c r="G66" s="1"/>
      <c r="H66" s="1"/>
      <c r="I66" s="1"/>
      <c r="J66" s="12"/>
      <c r="K66" s="1"/>
      <c r="L66" s="1"/>
      <c r="M66" s="1"/>
      <c r="N66" s="7"/>
      <c r="O66" s="6"/>
      <c r="P66" s="6"/>
      <c r="Q66" s="6"/>
      <c r="R66" s="6"/>
      <c r="S66" s="6"/>
      <c r="T66" s="6"/>
      <c r="U66" s="6"/>
    </row>
    <row r="67" spans="1:21" s="9" customFormat="1" x14ac:dyDescent="0.25">
      <c r="A67" s="1"/>
      <c r="B67" s="1"/>
      <c r="C67" s="1"/>
      <c r="D67" s="1"/>
      <c r="E67" s="1"/>
      <c r="F67" s="1"/>
      <c r="G67" s="1"/>
      <c r="H67" s="1"/>
      <c r="I67" s="1"/>
      <c r="J67" s="12"/>
      <c r="K67" s="1"/>
      <c r="L67" s="1"/>
      <c r="M67" s="1"/>
      <c r="N67" s="7"/>
      <c r="O67" s="6"/>
      <c r="P67" s="6"/>
      <c r="Q67" s="6"/>
      <c r="R67" s="6"/>
      <c r="S67" s="6"/>
      <c r="T67" s="6"/>
      <c r="U67" s="6"/>
    </row>
    <row r="68" spans="1:21" s="9" customFormat="1" ht="27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2"/>
      <c r="K68" s="1"/>
      <c r="L68" s="1"/>
      <c r="M68" s="1"/>
      <c r="N68" s="6"/>
      <c r="O68" s="6"/>
      <c r="P68" s="6"/>
      <c r="Q68" s="6"/>
      <c r="R68" s="6"/>
      <c r="S68" s="6"/>
      <c r="T68" s="6"/>
      <c r="U68" s="6"/>
    </row>
    <row r="69" spans="1:21" s="4" customFormat="1" ht="93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2"/>
      <c r="K69" s="1"/>
      <c r="L69" s="1"/>
      <c r="M69" s="1"/>
      <c r="N69" s="3"/>
      <c r="O69" s="3"/>
      <c r="P69" s="3"/>
      <c r="Q69" s="3"/>
      <c r="R69" s="3"/>
      <c r="S69" s="3"/>
      <c r="T69" s="3"/>
      <c r="U69" s="3"/>
    </row>
    <row r="70" spans="1:21" s="4" customFormat="1" x14ac:dyDescent="0.3">
      <c r="A70" s="1"/>
      <c r="B70" s="1"/>
      <c r="C70" s="1"/>
      <c r="D70" s="1"/>
      <c r="E70" s="1"/>
      <c r="F70" s="1"/>
      <c r="G70" s="1"/>
      <c r="H70" s="1"/>
      <c r="I70" s="1"/>
      <c r="J70" s="12"/>
      <c r="K70" s="1"/>
      <c r="L70" s="1"/>
      <c r="M70" s="1"/>
      <c r="N70" s="3"/>
      <c r="O70" s="3"/>
      <c r="P70" s="3"/>
      <c r="Q70" s="3"/>
      <c r="R70" s="3"/>
      <c r="S70" s="3"/>
      <c r="T70" s="3"/>
      <c r="U70" s="3"/>
    </row>
    <row r="71" spans="1:21" s="4" customFormat="1" x14ac:dyDescent="0.3">
      <c r="A71" s="1"/>
      <c r="B71" s="1"/>
      <c r="C71" s="1"/>
      <c r="D71" s="1"/>
      <c r="E71" s="1"/>
      <c r="F71" s="1"/>
      <c r="G71" s="1"/>
      <c r="H71" s="1"/>
      <c r="I71" s="1"/>
      <c r="J71" s="12"/>
      <c r="K71" s="1"/>
      <c r="L71" s="1"/>
      <c r="M71" s="1"/>
      <c r="N71" s="3"/>
      <c r="O71" s="3"/>
      <c r="P71" s="3"/>
      <c r="Q71" s="3"/>
      <c r="R71" s="3"/>
      <c r="S71" s="3"/>
      <c r="T71" s="3"/>
      <c r="U71" s="3"/>
    </row>
    <row r="72" spans="1:21" ht="15.75" customHeight="1" x14ac:dyDescent="0.3"/>
    <row r="73" spans="1:21" ht="32.25" customHeight="1" x14ac:dyDescent="0.3"/>
  </sheetData>
  <sheetProtection formatCells="0" formatColumns="0" formatRows="0" autoFilter="0"/>
  <protectedRanges>
    <protectedRange sqref="A7:I51" name="Диапазон1"/>
  </protectedRanges>
  <mergeCells count="9">
    <mergeCell ref="F55:L55"/>
    <mergeCell ref="A56:C56"/>
    <mergeCell ref="F56:J56"/>
    <mergeCell ref="A1:M1"/>
    <mergeCell ref="A52:M52"/>
    <mergeCell ref="A55:E55"/>
    <mergeCell ref="A2:M2"/>
    <mergeCell ref="A3:M3"/>
    <mergeCell ref="A51:L51"/>
  </mergeCells>
  <phoneticPr fontId="2" type="noConversion"/>
  <pageMargins left="0.75" right="0.75" top="1" bottom="1" header="0.5" footer="0.5"/>
  <pageSetup paperSize="9" scale="83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Юлия Ильина</cp:lastModifiedBy>
  <cp:lastPrinted>2023-09-18T13:40:09Z</cp:lastPrinted>
  <dcterms:created xsi:type="dcterms:W3CDTF">2014-01-27T13:34:50Z</dcterms:created>
  <dcterms:modified xsi:type="dcterms:W3CDTF">2026-06-14T16:10:06Z</dcterms:modified>
</cp:coreProperties>
</file>