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0" documentId="13_ncr:1_{12C93BCE-3966-4E14-AFF9-C49C7A1166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3" sheetId="3" r:id="rId2"/>
  </sheets>
  <definedNames>
    <definedName name="_GoBack" localSheetId="0">Лист1!#REF!</definedName>
    <definedName name="_xlnm.Print_Area" localSheetId="0">Лист1!$A$1:$N$18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1" l="1"/>
  <c r="I12" i="1" s="1"/>
  <c r="J12" i="1" s="1"/>
  <c r="H11" i="1"/>
  <c r="L11" i="1" s="1"/>
  <c r="M11" i="1" s="1"/>
  <c r="N11" i="1" s="1"/>
  <c r="H10" i="1"/>
  <c r="L10" i="1" s="1"/>
  <c r="M10" i="1" s="1"/>
  <c r="N10" i="1" s="1"/>
  <c r="H9" i="1"/>
  <c r="L9" i="1" s="1"/>
  <c r="M9" i="1" s="1"/>
  <c r="N9" i="1" s="1"/>
  <c r="H8" i="1"/>
  <c r="L8" i="1" s="1"/>
  <c r="M8" i="1" s="1"/>
  <c r="N8" i="1" s="1"/>
  <c r="H7" i="1"/>
  <c r="L7" i="1" s="1"/>
  <c r="M7" i="1" s="1"/>
  <c r="N7" i="1" s="1"/>
  <c r="H6" i="1"/>
  <c r="L6" i="1" s="1"/>
  <c r="M6" i="1" s="1"/>
  <c r="N6" i="1" s="1"/>
  <c r="H5" i="1"/>
  <c r="L5" i="1" s="1"/>
  <c r="M5" i="1" s="1"/>
  <c r="N5" i="1" s="1"/>
  <c r="K4" i="1"/>
  <c r="I11" i="1" l="1"/>
  <c r="J11" i="1" s="1"/>
  <c r="I10" i="1"/>
  <c r="J10" i="1" s="1"/>
  <c r="K8" i="1"/>
  <c r="I9" i="1"/>
  <c r="J9" i="1" s="1"/>
  <c r="K11" i="1"/>
  <c r="K10" i="1"/>
  <c r="K9" i="1"/>
  <c r="I8" i="1"/>
  <c r="J8" i="1" s="1"/>
  <c r="L12" i="1"/>
  <c r="M12" i="1" s="1"/>
  <c r="N12" i="1" s="1"/>
  <c r="K12" i="1"/>
  <c r="L4" i="1"/>
  <c r="M4" i="1" s="1"/>
  <c r="N4" i="1" s="1"/>
  <c r="I5" i="1"/>
  <c r="J5" i="1" s="1"/>
  <c r="I6" i="1"/>
  <c r="J6" i="1" s="1"/>
  <c r="I4" i="1"/>
  <c r="J4" i="1" s="1"/>
  <c r="K5" i="1"/>
  <c r="I7" i="1"/>
  <c r="J7" i="1" s="1"/>
  <c r="K6" i="1"/>
  <c r="K7" i="1"/>
  <c r="N13" i="1" l="1"/>
</calcChain>
</file>

<file path=xl/sharedStrings.xml><?xml version="1.0" encoding="utf-8"?>
<sst xmlns="http://schemas.openxmlformats.org/spreadsheetml/2006/main" count="43" uniqueCount="37">
  <si>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</si>
  <si>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</si>
  <si>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Цена за единицу изм. с округлением (вниз) до сотых долей после запятой (руб.)</t>
  </si>
  <si>
    <t>Н(М)ЦК, ЦКЕП контракта с учетом округления цены за единицу (руб.)</t>
  </si>
  <si>
    <t>Заказчик:</t>
  </si>
  <si>
    <t>Цена за единицу изм. минимальная (руб.)</t>
  </si>
  <si>
    <r>
      <rPr>
        <b/>
        <sz val="9"/>
        <color indexed="8"/>
        <rFont val="Times New Roman"/>
        <family val="1"/>
        <charset val="204"/>
      </rPr>
      <t>Расчет Н(М)ЦК по формуле</t>
    </r>
    <r>
      <rPr>
        <sz val="9"/>
        <color indexed="8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</si>
  <si>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№ п/п</t>
  </si>
  <si>
    <t>Итого:</t>
  </si>
  <si>
    <t>Н(М)ЦК, ЦКЕП, определяемая методом сопоставимых рыночных цен                 (анализа рынка)*</t>
  </si>
  <si>
    <t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</si>
  <si>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>Ед. изм.</t>
  </si>
  <si>
    <r>
      <t xml:space="preserve">Коэффициент вариации цен V (%) </t>
    </r>
    <r>
      <rPr>
        <i/>
        <sz val="9"/>
        <color indexed="8"/>
        <rFont val="Times New Roman"/>
        <family val="1"/>
        <charset val="204"/>
      </rPr>
      <t>(не должен превышать 33%)</t>
    </r>
  </si>
  <si>
    <t>Наименование товара</t>
  </si>
  <si>
    <t xml:space="preserve">Кол-во </t>
  </si>
  <si>
    <t>Средняя арифметическая цена за единицу **</t>
  </si>
  <si>
    <t>Расчёт Н(М)ЦК  осуществила: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</si>
  <si>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</si>
  <si>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штука</t>
  </si>
  <si>
    <t>кг</t>
  </si>
  <si>
    <t>рулон</t>
  </si>
  <si>
    <t>Источники информации</t>
  </si>
  <si>
    <t>** Цена согласно Приложения к распоряжению Комитета по государственному заказу Санкт-Петербурга от 13.05.2018 г. 100-р "Об утверждении значений потребительских свойств (в том числе характеристик качества) и иных характеристик ( в том числе предельных цен) отдельных видов товаров, работ, услуг"</t>
  </si>
  <si>
    <t>Мешки для мусора 120л ., (в рулоне 10 шт. )**</t>
  </si>
  <si>
    <t>Фирма 1         (вход. №83           от 19.05.26г.)</t>
  </si>
  <si>
    <t>Фирма 2         (вход. №82           от 19.05.26г.)</t>
  </si>
  <si>
    <t>Фирма 3         (вход. № 81           от 19.05.26г.)</t>
  </si>
  <si>
    <t>Чистящее средство
(Пемолюкс), 480 гр.**20.41.44.120-001</t>
  </si>
  <si>
    <t xml:space="preserve">Мешки для мусора 30л (в рулоне 30 шт.)**22.22.11.190-012 </t>
  </si>
  <si>
    <t>Мешки для мусора 60л в рулоне 20 шт**22.22.11.190-004</t>
  </si>
  <si>
    <t>Салфетки для уборки**13.92.29.110-103</t>
  </si>
  <si>
    <t>Освежитель воздуха 300 г**20.41.41.000-001</t>
  </si>
  <si>
    <t>Е.И. Кардашевская. Специалист по закупкам</t>
  </si>
  <si>
    <t>Тряпка для пола 30*30 микрофибра **13.92.29.110-089</t>
  </si>
  <si>
    <t xml:space="preserve"> Насадка для швабры**</t>
  </si>
  <si>
    <t>Бахилы комплект (50 пар/100 шт/ 1 упак.)32.50.50.190-043***</t>
  </si>
  <si>
    <t>В результате проведённого расчёта Н(М)ЦК контракта составила: 82 340 рублей 92 копейки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</si>
</sst>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р_."/>
    <numFmt numFmtId="165" formatCode="0.0"/>
  </numFmts>
  <fonts count="14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9"/>
      <color indexed="8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16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7" fillId="2" borderId="1" xfId="0" applyFont="1" applyFill="1" applyBorder="1" applyAlignment="1">
      <alignment horizontal="center" vertical="center" wrapText="1"/>
    </xf>
    <xf numFmtId="3" fontId="3" fillId="0" borderId="0" xfId="0" applyNumberFormat="1" applyFont="1" applyAlignment="1">
      <alignment vertical="center"/>
    </xf>
    <xf numFmtId="0" fontId="4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3" fontId="4" fillId="2" borderId="9" xfId="0" applyNumberFormat="1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9" fillId="2" borderId="11" xfId="0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top" wrapText="1"/>
    </xf>
    <xf numFmtId="165" fontId="6" fillId="2" borderId="1" xfId="0" applyNumberFormat="1" applyFont="1" applyFill="1" applyBorder="1" applyAlignment="1">
      <alignment horizontal="center" vertical="top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0" fontId="12" fillId="0" borderId="0" xfId="0" applyFont="1"/>
    <xf numFmtId="3" fontId="0" fillId="0" borderId="0" xfId="0" applyNumberFormat="1" applyAlignment="1">
      <alignment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3" fontId="4" fillId="2" borderId="2" xfId="0" applyNumberFormat="1" applyFont="1" applyFill="1" applyBorder="1" applyAlignment="1">
      <alignment horizontal="center" vertical="center" wrapText="1"/>
    </xf>
    <xf numFmtId="3" fontId="4" fillId="2" borderId="9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247650</xdr:colOff>
      <xdr:row>2</xdr:row>
      <xdr:rowOff>1571625</xdr:rowOff>
    </xdr:from>
    <xdr:to>
      <xdr:col>10</xdr:col>
      <xdr:colOff>1211036</xdr:colOff>
      <xdr:row>2</xdr:row>
      <xdr:rowOff>1924050</xdr:rowOff>
    </xdr:to>
    <xdr:pic>
      <xdr:nvPicPr>
        <xdr:cNvPr id="1469" name="Picture 5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65971" y="1966232"/>
          <a:ext cx="963386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2</xdr:row>
      <xdr:rowOff>1400175</xdr:rowOff>
    </xdr:from>
    <xdr:to>
      <xdr:col>10</xdr:col>
      <xdr:colOff>419100</xdr:colOff>
      <xdr:row>2</xdr:row>
      <xdr:rowOff>1628775</xdr:rowOff>
    </xdr:to>
    <xdr:pic>
      <xdr:nvPicPr>
        <xdr:cNvPr id="1470" name="Picture 6">
          <a:extLst>
            <a:ext uri="{FF2B5EF4-FFF2-40B4-BE49-F238E27FC236}">
              <a16:creationId xmlns:a16="http://schemas.microsoft.com/office/drawing/2014/main" id="{00000000-0008-0000-0000-0000B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72925" y="1790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20563</xdr:colOff>
      <xdr:row>2</xdr:row>
      <xdr:rowOff>819452</xdr:rowOff>
    </xdr:from>
    <xdr:to>
      <xdr:col>9</xdr:col>
      <xdr:colOff>817941</xdr:colOff>
      <xdr:row>2</xdr:row>
      <xdr:rowOff>1171877</xdr:rowOff>
    </xdr:to>
    <xdr:pic>
      <xdr:nvPicPr>
        <xdr:cNvPr id="1472" name="Picture 1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947730" y="1994202"/>
          <a:ext cx="797378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14817</xdr:colOff>
      <xdr:row>2</xdr:row>
      <xdr:rowOff>600529</xdr:rowOff>
    </xdr:from>
    <xdr:to>
      <xdr:col>8</xdr:col>
      <xdr:colOff>872067</xdr:colOff>
      <xdr:row>2</xdr:row>
      <xdr:rowOff>1038679</xdr:rowOff>
    </xdr:to>
    <xdr:pic>
      <xdr:nvPicPr>
        <xdr:cNvPr id="1473" name="Picture 2">
          <a:extLst>
            <a:ext uri="{FF2B5EF4-FFF2-40B4-BE49-F238E27FC236}">
              <a16:creationId xmlns:a16="http://schemas.microsoft.com/office/drawing/2014/main" id="{00000000-0008-0000-0000-0000C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10650" y="1775279"/>
          <a:ext cx="857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2</xdr:row>
      <xdr:rowOff>1400175</xdr:rowOff>
    </xdr:from>
    <xdr:to>
      <xdr:col>10</xdr:col>
      <xdr:colOff>419100</xdr:colOff>
      <xdr:row>2</xdr:row>
      <xdr:rowOff>1628775</xdr:rowOff>
    </xdr:to>
    <xdr:pic>
      <xdr:nvPicPr>
        <xdr:cNvPr id="1474" name="Picture 6">
          <a:extLst>
            <a:ext uri="{FF2B5EF4-FFF2-40B4-BE49-F238E27FC236}">
              <a16:creationId xmlns:a16="http://schemas.microsoft.com/office/drawing/2014/main" id="{00000000-0008-0000-0000-0000C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72925" y="1790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17</xdr:row>
      <xdr:rowOff>0</xdr:rowOff>
    </xdr:from>
    <xdr:to>
      <xdr:col>1</xdr:col>
      <xdr:colOff>304800</xdr:colOff>
      <xdr:row>18</xdr:row>
      <xdr:rowOff>103717</xdr:rowOff>
    </xdr:to>
    <xdr:sp macro="" textlink="">
      <xdr:nvSpPr>
        <xdr:cNvPr id="5" name="Прямоугольник 4">
          <a:extLst>
            <a:ext uri="{FF2B5EF4-FFF2-40B4-BE49-F238E27FC236}">
              <a16:creationId xmlns:a16="http://schemas.microsoft.com/office/drawing/2014/main" id="{93947169-7BA6-D304-1474-6498B7FBB78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ru-RU"/>
        </a:p>
      </xdr:txBody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304800</xdr:colOff>
      <xdr:row>19</xdr:row>
      <xdr:rowOff>114300</xdr:rowOff>
    </xdr:to>
    <xdr:sp macro="" textlink="">
      <xdr:nvSpPr>
        <xdr:cNvPr id="6" name="AutoShape 7">
          <a:extLst>
            <a:ext uri="{FF2B5EF4-FFF2-40B4-BE49-F238E27FC236}">
              <a16:creationId xmlns:a16="http://schemas.microsoft.com/office/drawing/2014/main" id="{0B9712E6-D8FA-9F26-1BB6-08479FA0305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ru-RU"/>
        </a:p>
      </xdr:txBody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304800</xdr:colOff>
      <xdr:row>24</xdr:row>
      <xdr:rowOff>114300</xdr:rowOff>
    </xdr:to>
    <xdr:sp macro="" textlink="">
      <xdr:nvSpPr>
        <xdr:cNvPr id="7" name="AutoShape 5">
          <a:extLst>
            <a:ext uri="{FF2B5EF4-FFF2-40B4-BE49-F238E27FC236}">
              <a16:creationId xmlns:a16="http://schemas.microsoft.com/office/drawing/2014/main" id="{023F9F06-0B8D-5FF9-A2E8-87A70152DEA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ru-RU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tabSelected="1" topLeftCell="A3" zoomScaleNormal="100" workbookViewId="0">
      <selection activeCell="B10" sqref="B10"/>
    </sheetView>
  </sheetViews>
  <sheetFormatPr defaultRowHeight="15" x14ac:dyDescent="0.25"/>
  <cols>
    <col min="1" max="1" width="5.140625" customWidth="1"/>
    <col min="2" max="2" width="44.5703125" style="2" customWidth="1"/>
    <col min="3" max="3" width="9.140625" style="2" customWidth="1"/>
    <col min="4" max="4" width="9.140625" style="4" customWidth="1"/>
    <col min="5" max="5" width="9.85546875" style="2" customWidth="1"/>
    <col min="6" max="6" width="12.28515625" style="2" customWidth="1"/>
    <col min="7" max="7" width="12.7109375" style="2" customWidth="1"/>
    <col min="8" max="8" width="9.85546875" customWidth="1"/>
    <col min="9" max="9" width="7.28515625" customWidth="1"/>
    <col min="10" max="10" width="7.7109375" customWidth="1"/>
    <col min="11" max="11" width="13.5703125" customWidth="1"/>
    <col min="12" max="12" width="9.85546875" customWidth="1"/>
    <col min="13" max="13" width="11.85546875" customWidth="1"/>
    <col min="14" max="14" width="13.7109375" customWidth="1"/>
    <col min="15" max="15" width="13.5703125" customWidth="1"/>
  </cols>
  <sheetData>
    <row r="1" spans="1:14" ht="57.75" customHeight="1" x14ac:dyDescent="0.25">
      <c r="A1" s="23" t="s">
        <v>10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35.25" customHeight="1" x14ac:dyDescent="0.25">
      <c r="A2" s="24" t="s">
        <v>7</v>
      </c>
      <c r="B2" s="25" t="s">
        <v>13</v>
      </c>
      <c r="C2" s="24" t="s">
        <v>11</v>
      </c>
      <c r="D2" s="27" t="s">
        <v>14</v>
      </c>
      <c r="E2" s="29" t="s">
        <v>21</v>
      </c>
      <c r="F2" s="30"/>
      <c r="G2" s="31"/>
      <c r="H2" s="32" t="s">
        <v>0</v>
      </c>
      <c r="I2" s="32"/>
      <c r="J2" s="32"/>
      <c r="K2" s="24" t="s">
        <v>9</v>
      </c>
      <c r="L2" s="24"/>
      <c r="M2" s="24"/>
      <c r="N2" s="24"/>
    </row>
    <row r="3" spans="1:14" ht="156.75" customHeight="1" x14ac:dyDescent="0.25">
      <c r="A3" s="25"/>
      <c r="B3" s="26"/>
      <c r="C3" s="24"/>
      <c r="D3" s="28"/>
      <c r="E3" s="8" t="s">
        <v>24</v>
      </c>
      <c r="F3" s="8" t="s">
        <v>25</v>
      </c>
      <c r="G3" s="8" t="s">
        <v>26</v>
      </c>
      <c r="H3" s="7" t="s">
        <v>15</v>
      </c>
      <c r="I3" s="5" t="s">
        <v>1</v>
      </c>
      <c r="J3" s="5" t="s">
        <v>12</v>
      </c>
      <c r="K3" s="6" t="s">
        <v>6</v>
      </c>
      <c r="L3" s="3" t="s">
        <v>5</v>
      </c>
      <c r="M3" s="3" t="s">
        <v>2</v>
      </c>
      <c r="N3" s="3" t="s">
        <v>3</v>
      </c>
    </row>
    <row r="4" spans="1:14" ht="21.75" customHeight="1" x14ac:dyDescent="0.25">
      <c r="A4" s="10">
        <v>1</v>
      </c>
      <c r="B4" s="11" t="s">
        <v>27</v>
      </c>
      <c r="C4" s="7" t="s">
        <v>19</v>
      </c>
      <c r="D4" s="9">
        <v>24</v>
      </c>
      <c r="E4" s="12">
        <v>202.18</v>
      </c>
      <c r="F4" s="12">
        <v>202.18</v>
      </c>
      <c r="G4" s="12">
        <v>202.18</v>
      </c>
      <c r="H4" s="15">
        <v>202.18</v>
      </c>
      <c r="I4" s="13">
        <f t="shared" ref="I4:I12" si="0">SQRT(((SUM((POWER(G4-H4,2)),(POWER(F4-H4,2)),(POWER(E4-H4,2)))/(COLUMNS(E4:G4)-1))))</f>
        <v>0</v>
      </c>
      <c r="J4" s="13">
        <f t="shared" ref="J4:J12" si="1">ROUND(I4/H4*100,2)</f>
        <v>0</v>
      </c>
      <c r="K4" s="14">
        <f t="shared" ref="K4:K12" si="2">D4*H4</f>
        <v>4852.3</v>
      </c>
      <c r="L4" s="17">
        <f t="shared" ref="L4:L12" si="3">H4</f>
        <v>202.18</v>
      </c>
      <c r="M4" s="17">
        <f t="shared" ref="M4:M12" si="4">L4</f>
        <v>202.18</v>
      </c>
      <c r="N4" s="17">
        <f t="shared" ref="N4:N12" si="5">M4*D4</f>
        <v>4852.32</v>
      </c>
    </row>
    <row r="5" spans="1:14" ht="21.75" customHeight="1" x14ac:dyDescent="0.25">
      <c r="A5" s="10">
        <v>2</v>
      </c>
      <c r="B5" s="11" t="s">
        <v>35</v>
      </c>
      <c r="C5" s="7" t="s">
        <v>18</v>
      </c>
      <c r="D5" s="9">
        <v>6000</v>
      </c>
      <c r="E5" s="16">
        <v>0.87</v>
      </c>
      <c r="F5" s="16">
        <v>0.9</v>
      </c>
      <c r="G5" s="16">
        <v>0.83</v>
      </c>
      <c r="H5" s="15">
        <f t="shared" ref="H5:H12" si="6">AVERAGEA(E5:G5)</f>
        <v>0.87</v>
      </c>
      <c r="I5" s="13">
        <f t="shared" si="0"/>
        <v>0</v>
      </c>
      <c r="J5" s="13">
        <f t="shared" si="1"/>
        <v>0</v>
      </c>
      <c r="K5" s="14">
        <f t="shared" si="2"/>
        <v>5220</v>
      </c>
      <c r="L5" s="17">
        <f t="shared" si="3"/>
        <v>0.87</v>
      </c>
      <c r="M5" s="17">
        <f t="shared" si="4"/>
        <v>0.87</v>
      </c>
      <c r="N5" s="17">
        <f t="shared" si="5"/>
        <v>5220</v>
      </c>
    </row>
    <row r="6" spans="1:14" ht="21.75" customHeight="1" x14ac:dyDescent="0.25">
      <c r="A6" s="10">
        <v>3</v>
      </c>
      <c r="B6" s="11" t="s">
        <v>23</v>
      </c>
      <c r="C6" s="7" t="s">
        <v>20</v>
      </c>
      <c r="D6" s="9">
        <v>10</v>
      </c>
      <c r="E6" s="12">
        <v>292.81</v>
      </c>
      <c r="F6" s="12">
        <v>292.81</v>
      </c>
      <c r="G6" s="12">
        <v>292.81</v>
      </c>
      <c r="H6" s="15">
        <f t="shared" si="6"/>
        <v>292.81</v>
      </c>
      <c r="I6" s="13">
        <f t="shared" si="0"/>
        <v>0</v>
      </c>
      <c r="J6" s="13">
        <f t="shared" si="1"/>
        <v>0</v>
      </c>
      <c r="K6" s="14">
        <f t="shared" si="2"/>
        <v>2928.1</v>
      </c>
      <c r="L6" s="17">
        <f t="shared" si="3"/>
        <v>292.81</v>
      </c>
      <c r="M6" s="17">
        <f t="shared" si="4"/>
        <v>292.81</v>
      </c>
      <c r="N6" s="17">
        <f t="shared" si="5"/>
        <v>2928.1</v>
      </c>
    </row>
    <row r="7" spans="1:14" ht="22.5" customHeight="1" x14ac:dyDescent="0.25">
      <c r="A7" s="10">
        <v>4</v>
      </c>
      <c r="B7" s="11" t="s">
        <v>28</v>
      </c>
      <c r="C7" s="7" t="s">
        <v>20</v>
      </c>
      <c r="D7" s="9">
        <v>100</v>
      </c>
      <c r="E7" s="12">
        <v>66.69</v>
      </c>
      <c r="F7" s="12">
        <v>66.69</v>
      </c>
      <c r="G7" s="12">
        <v>66.69</v>
      </c>
      <c r="H7" s="15">
        <f t="shared" si="6"/>
        <v>66.69</v>
      </c>
      <c r="I7" s="13">
        <f t="shared" si="0"/>
        <v>0</v>
      </c>
      <c r="J7" s="13">
        <f t="shared" si="1"/>
        <v>0</v>
      </c>
      <c r="K7" s="14">
        <f t="shared" si="2"/>
        <v>6669</v>
      </c>
      <c r="L7" s="17">
        <f t="shared" si="3"/>
        <v>66.69</v>
      </c>
      <c r="M7" s="17">
        <f t="shared" si="4"/>
        <v>66.69</v>
      </c>
      <c r="N7" s="17">
        <f t="shared" si="5"/>
        <v>6669</v>
      </c>
    </row>
    <row r="8" spans="1:14" ht="22.5" customHeight="1" x14ac:dyDescent="0.25">
      <c r="A8" s="10">
        <v>5</v>
      </c>
      <c r="B8" s="11" t="s">
        <v>29</v>
      </c>
      <c r="C8" s="7" t="s">
        <v>20</v>
      </c>
      <c r="D8" s="9">
        <v>100</v>
      </c>
      <c r="E8" s="12">
        <v>81.7</v>
      </c>
      <c r="F8" s="12">
        <v>81.7</v>
      </c>
      <c r="G8" s="12">
        <v>81.7</v>
      </c>
      <c r="H8" s="15">
        <f t="shared" si="6"/>
        <v>81.7</v>
      </c>
      <c r="I8" s="13">
        <f t="shared" si="0"/>
        <v>0</v>
      </c>
      <c r="J8" s="13">
        <f t="shared" si="1"/>
        <v>0</v>
      </c>
      <c r="K8" s="14">
        <f t="shared" si="2"/>
        <v>8170</v>
      </c>
      <c r="L8" s="17">
        <f t="shared" si="3"/>
        <v>81.7</v>
      </c>
      <c r="M8" s="17">
        <f t="shared" si="4"/>
        <v>81.7</v>
      </c>
      <c r="N8" s="17">
        <f t="shared" si="5"/>
        <v>8170</v>
      </c>
    </row>
    <row r="9" spans="1:14" ht="22.5" customHeight="1" x14ac:dyDescent="0.25">
      <c r="A9" s="10">
        <v>6</v>
      </c>
      <c r="B9" s="11" t="s">
        <v>33</v>
      </c>
      <c r="C9" s="7" t="s">
        <v>18</v>
      </c>
      <c r="D9" s="9">
        <v>100</v>
      </c>
      <c r="E9" s="12">
        <v>380</v>
      </c>
      <c r="F9" s="12">
        <v>380</v>
      </c>
      <c r="G9" s="12">
        <v>380</v>
      </c>
      <c r="H9" s="15">
        <f t="shared" si="6"/>
        <v>380</v>
      </c>
      <c r="I9" s="13">
        <f t="shared" si="0"/>
        <v>0</v>
      </c>
      <c r="J9" s="13">
        <f t="shared" si="1"/>
        <v>0</v>
      </c>
      <c r="K9" s="14">
        <f t="shared" si="2"/>
        <v>38000</v>
      </c>
      <c r="L9" s="17">
        <f t="shared" si="3"/>
        <v>380</v>
      </c>
      <c r="M9" s="17">
        <f t="shared" si="4"/>
        <v>380</v>
      </c>
      <c r="N9" s="17">
        <f t="shared" si="5"/>
        <v>38000</v>
      </c>
    </row>
    <row r="10" spans="1:14" ht="22.5" customHeight="1" x14ac:dyDescent="0.25">
      <c r="A10" s="10">
        <v>7</v>
      </c>
      <c r="B10" s="11" t="s">
        <v>30</v>
      </c>
      <c r="C10" s="7" t="s">
        <v>18</v>
      </c>
      <c r="D10" s="9">
        <v>100</v>
      </c>
      <c r="E10" s="16">
        <v>57.85</v>
      </c>
      <c r="F10" s="16">
        <v>57.85</v>
      </c>
      <c r="G10" s="16">
        <v>57.85</v>
      </c>
      <c r="H10" s="15">
        <f t="shared" si="6"/>
        <v>57.85</v>
      </c>
      <c r="I10" s="13">
        <f t="shared" si="0"/>
        <v>0</v>
      </c>
      <c r="J10" s="13">
        <f t="shared" si="1"/>
        <v>0</v>
      </c>
      <c r="K10" s="14">
        <f t="shared" si="2"/>
        <v>5785</v>
      </c>
      <c r="L10" s="17">
        <f t="shared" si="3"/>
        <v>57.85</v>
      </c>
      <c r="M10" s="17">
        <f t="shared" si="4"/>
        <v>57.85</v>
      </c>
      <c r="N10" s="17">
        <f t="shared" si="5"/>
        <v>5785</v>
      </c>
    </row>
    <row r="11" spans="1:14" ht="22.5" customHeight="1" x14ac:dyDescent="0.25">
      <c r="A11" s="10">
        <v>8</v>
      </c>
      <c r="B11" s="11" t="s">
        <v>34</v>
      </c>
      <c r="C11" s="7" t="s">
        <v>18</v>
      </c>
      <c r="D11" s="9">
        <v>20</v>
      </c>
      <c r="E11" s="12">
        <v>486.75</v>
      </c>
      <c r="F11" s="12">
        <v>486.75</v>
      </c>
      <c r="G11" s="12">
        <v>486.75</v>
      </c>
      <c r="H11" s="15">
        <f t="shared" si="6"/>
        <v>486.75</v>
      </c>
      <c r="I11" s="13">
        <f t="shared" si="0"/>
        <v>0</v>
      </c>
      <c r="J11" s="13">
        <f t="shared" si="1"/>
        <v>0</v>
      </c>
      <c r="K11" s="14">
        <f t="shared" si="2"/>
        <v>9735</v>
      </c>
      <c r="L11" s="17">
        <f t="shared" si="3"/>
        <v>486.75</v>
      </c>
      <c r="M11" s="17">
        <f t="shared" si="4"/>
        <v>486.75</v>
      </c>
      <c r="N11" s="17">
        <f t="shared" si="5"/>
        <v>9735</v>
      </c>
    </row>
    <row r="12" spans="1:14" ht="22.5" customHeight="1" x14ac:dyDescent="0.25">
      <c r="A12" s="10">
        <v>9</v>
      </c>
      <c r="B12" s="11" t="s">
        <v>31</v>
      </c>
      <c r="C12" s="7" t="s">
        <v>18</v>
      </c>
      <c r="D12" s="9">
        <v>10</v>
      </c>
      <c r="E12" s="12">
        <v>98.15</v>
      </c>
      <c r="F12" s="12">
        <v>98.15</v>
      </c>
      <c r="G12" s="12">
        <v>98.15</v>
      </c>
      <c r="H12" s="15">
        <f t="shared" si="6"/>
        <v>98.15</v>
      </c>
      <c r="I12" s="13">
        <f t="shared" si="0"/>
        <v>0</v>
      </c>
      <c r="J12" s="13">
        <f t="shared" si="1"/>
        <v>0</v>
      </c>
      <c r="K12" s="14">
        <f t="shared" si="2"/>
        <v>981.5</v>
      </c>
      <c r="L12" s="17">
        <f t="shared" si="3"/>
        <v>98.15</v>
      </c>
      <c r="M12" s="17">
        <f t="shared" si="4"/>
        <v>98.15</v>
      </c>
      <c r="N12" s="17">
        <f t="shared" si="5"/>
        <v>981.5</v>
      </c>
    </row>
    <row r="13" spans="1:14" x14ac:dyDescent="0.25">
      <c r="A13" s="20" t="s">
        <v>8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2"/>
      <c r="N13" s="1">
        <f>SUM(N4:N12)</f>
        <v>82340.92</v>
      </c>
    </row>
    <row r="14" spans="1:14" x14ac:dyDescent="0.25">
      <c r="A14" s="33" t="s">
        <v>36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</row>
    <row r="15" spans="1:14" ht="102.75" customHeight="1" x14ac:dyDescent="0.25">
      <c r="A15" s="35" t="s">
        <v>17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</row>
    <row r="16" spans="1:14" ht="23.25" customHeight="1" x14ac:dyDescent="0.25">
      <c r="A16" s="35" t="s">
        <v>22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</row>
    <row r="17" spans="1:11" x14ac:dyDescent="0.25">
      <c r="A17" s="34" t="s">
        <v>16</v>
      </c>
      <c r="B17" s="34"/>
      <c r="C17" s="18" t="s">
        <v>32</v>
      </c>
      <c r="D17" s="19"/>
      <c r="E17"/>
      <c r="F17"/>
      <c r="G17"/>
      <c r="H17" s="36" t="s">
        <v>4</v>
      </c>
      <c r="I17" s="36"/>
      <c r="J17" s="36"/>
      <c r="K17" s="36"/>
    </row>
    <row r="18" spans="1:11" x14ac:dyDescent="0.25">
      <c r="A18" s="34"/>
      <c r="B18" s="34"/>
      <c r="C18"/>
      <c r="D18" s="19"/>
      <c r="E18"/>
      <c r="F18"/>
      <c r="G18"/>
    </row>
  </sheetData>
  <mergeCells count="15">
    <mergeCell ref="A14:N14"/>
    <mergeCell ref="A17:B17"/>
    <mergeCell ref="A18:B18"/>
    <mergeCell ref="A15:N15"/>
    <mergeCell ref="A16:N16"/>
    <mergeCell ref="H17:K17"/>
    <mergeCell ref="A13:M13"/>
    <mergeCell ref="A1:N1"/>
    <mergeCell ref="A2:A3"/>
    <mergeCell ref="B2:B3"/>
    <mergeCell ref="C2:C3"/>
    <mergeCell ref="D2:D3"/>
    <mergeCell ref="E2:G2"/>
    <mergeCell ref="H2:J2"/>
    <mergeCell ref="K2:N2"/>
  </mergeCells>
  <pageMargins left="0.19685039370078741" right="0.19685039370078741" top="0.74803149606299213" bottom="0.74803149606299213" header="0.31496062992125984" footer="0.31496062992125984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2026-06-05T09:46:36Z</dcterms:modified>
</cp:coreProperties>
</file>