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 закупки\поставка фильтров\"/>
    </mc:Choice>
  </mc:AlternateContent>
  <xr:revisionPtr revIDLastSave="0" documentId="13_ncr:1_{196A4879-2FC9-4516-B7E7-04E66FD4C2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основание НМЦК, а также пре" sheetId="7" r:id="rId1"/>
  </sheets>
  <definedNames>
    <definedName name="_xlnm.Print_Area" localSheetId="0">'Обоснование НМЦК, а также пре'!$A$1:$K$37</definedName>
  </definedNames>
  <calcPr calcId="191029"/>
</workbook>
</file>

<file path=xl/calcChain.xml><?xml version="1.0" encoding="utf-8"?>
<calcChain xmlns="http://schemas.openxmlformats.org/spreadsheetml/2006/main">
  <c r="J33" i="7" l="1"/>
  <c r="I31" i="7"/>
  <c r="K31" i="7" s="1"/>
  <c r="H31" i="7"/>
  <c r="J31" i="7" s="1"/>
  <c r="I30" i="7"/>
  <c r="H30" i="7"/>
  <c r="J30" i="7" s="1"/>
  <c r="I29" i="7"/>
  <c r="H29" i="7"/>
  <c r="J29" i="7" s="1"/>
  <c r="I28" i="7"/>
  <c r="K28" i="7" s="1"/>
  <c r="H28" i="7"/>
  <c r="J28" i="7" s="1"/>
  <c r="I27" i="7"/>
  <c r="K27" i="7" s="1"/>
  <c r="H27" i="7"/>
  <c r="J27" i="7" s="1"/>
  <c r="I26" i="7"/>
  <c r="K26" i="7" s="1"/>
  <c r="H26" i="7"/>
  <c r="J26" i="7" s="1"/>
  <c r="I25" i="7"/>
  <c r="K25" i="7" s="1"/>
  <c r="H25" i="7"/>
  <c r="J25" i="7" s="1"/>
  <c r="I24" i="7"/>
  <c r="K24" i="7" s="1"/>
  <c r="H24" i="7"/>
  <c r="J24" i="7" s="1"/>
  <c r="I23" i="7"/>
  <c r="H23" i="7"/>
  <c r="J23" i="7" s="1"/>
  <c r="I22" i="7"/>
  <c r="K22" i="7" s="1"/>
  <c r="H22" i="7"/>
  <c r="J22" i="7" s="1"/>
  <c r="I14" i="7"/>
  <c r="H14" i="7"/>
  <c r="J14" i="7" s="1"/>
  <c r="I13" i="7"/>
  <c r="H13" i="7"/>
  <c r="J13" i="7" s="1"/>
  <c r="I12" i="7"/>
  <c r="H12" i="7"/>
  <c r="J12" i="7" s="1"/>
  <c r="I11" i="7"/>
  <c r="H11" i="7"/>
  <c r="J11" i="7" s="1"/>
  <c r="I10" i="7"/>
  <c r="H10" i="7"/>
  <c r="J10" i="7" s="1"/>
  <c r="I9" i="7"/>
  <c r="H9" i="7"/>
  <c r="J9" i="7" s="1"/>
  <c r="I8" i="7"/>
  <c r="H8" i="7"/>
  <c r="J8" i="7" s="1"/>
  <c r="I7" i="7"/>
  <c r="K7" i="7" s="1"/>
  <c r="H7" i="7"/>
  <c r="J7" i="7" s="1"/>
  <c r="I18" i="7"/>
  <c r="H18" i="7"/>
  <c r="J18" i="7" s="1"/>
  <c r="I17" i="7"/>
  <c r="H17" i="7"/>
  <c r="J17" i="7" s="1"/>
  <c r="I16" i="7"/>
  <c r="H16" i="7"/>
  <c r="J16" i="7" s="1"/>
  <c r="I15" i="7"/>
  <c r="H15" i="7"/>
  <c r="J15" i="7" s="1"/>
  <c r="I20" i="7"/>
  <c r="H20" i="7"/>
  <c r="J20" i="7" s="1"/>
  <c r="I19" i="7"/>
  <c r="H19" i="7"/>
  <c r="J19" i="7" s="1"/>
  <c r="I21" i="7"/>
  <c r="H21" i="7"/>
  <c r="J21" i="7" s="1"/>
  <c r="I32" i="7"/>
  <c r="H32" i="7"/>
  <c r="J32" i="7" s="1"/>
  <c r="K30" i="7" l="1"/>
  <c r="K23" i="7"/>
  <c r="K19" i="7"/>
  <c r="K29" i="7"/>
  <c r="K18" i="7"/>
  <c r="K10" i="7"/>
  <c r="K15" i="7"/>
  <c r="K12" i="7"/>
  <c r="K8" i="7"/>
  <c r="K16" i="7"/>
  <c r="K13" i="7"/>
  <c r="K9" i="7"/>
  <c r="K20" i="7"/>
  <c r="K11" i="7"/>
  <c r="K14" i="7"/>
  <c r="K17" i="7"/>
  <c r="K21" i="7"/>
  <c r="K32" i="7"/>
</calcChain>
</file>

<file path=xl/sharedStrings.xml><?xml version="1.0" encoding="utf-8"?>
<sst xmlns="http://schemas.openxmlformats.org/spreadsheetml/2006/main" count="69" uniqueCount="29">
  <si>
    <t>№ п/п</t>
  </si>
  <si>
    <t>Наименование товара</t>
  </si>
  <si>
    <t>Ед. изм.</t>
  </si>
  <si>
    <t>Кол-во</t>
  </si>
  <si>
    <t>Средняя цена за ед., руб.</t>
  </si>
  <si>
    <t>Среднее квадратичное отклонение</t>
  </si>
  <si>
    <t>Всего с НДС, руб.</t>
  </si>
  <si>
    <t>Коэффициент вариации *</t>
  </si>
  <si>
    <t>Цена за ед., руб. с НДС</t>
  </si>
  <si>
    <t>КП № 1</t>
  </si>
  <si>
    <t>КП № 2</t>
  </si>
  <si>
    <t>КП № 3</t>
  </si>
  <si>
    <t>ИТОГО</t>
  </si>
  <si>
    <t>Директор</t>
  </si>
  <si>
    <t>Е.В. Андреева</t>
  </si>
  <si>
    <t>штука</t>
  </si>
  <si>
    <t>Фильтр ФВК-1-610-610-300-6-G4</t>
  </si>
  <si>
    <t>Начальная (максимальная) цена контракта на поставку фильтров,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</si>
  <si>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Фильтр ФВК-1-305-610-300-4-G4</t>
  </si>
  <si>
    <t>Фильтр ФВК-1-598-347-300-4-G4</t>
  </si>
  <si>
    <t>Фильтр ФВК-1-598-297-300-4-G4</t>
  </si>
  <si>
    <t>Фильтр ФВК-1-698-397-300-5-G4</t>
  </si>
  <si>
    <t>Фильтр ФВК-1-498-248-300-4-G4</t>
  </si>
  <si>
    <t>Фильтр ФВК-1-498-297-300-4-G4</t>
  </si>
  <si>
    <t>Фильтр ФВК-1-798-497-300-5-G4</t>
  </si>
  <si>
    <t>Фильтр ФВК-1-610-305-300-6-G4</t>
  </si>
  <si>
    <t>Фильтр ФВК-1-305-305-300-4-G4</t>
  </si>
  <si>
    <t>Фильтр ФВК-1-523-930-210-4-G4</t>
  </si>
  <si>
    <t>Фильтр ФВК-1-698-698-397-5-G4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</si>
</sst>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3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0" xfId="1" applyFont="1" applyFill="1" applyAlignment="1">
      <alignment vertical="top" wrapText="1"/>
    </xf>
    <xf numFmtId="0" fontId="0" fillId="0" borderId="1" xfId="0" applyBorder="1"/>
    <xf numFmtId="0" fontId="2" fillId="0" borderId="0" xfId="0" applyFont="1"/>
    <xf numFmtId="4" fontId="0" fillId="0" borderId="0" xfId="0" applyNumberFormat="1"/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9971D599-EE15-4953-B06D-8F0BB8663C63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M38"/>
  <sheetViews>
    <sheetView tabSelected="1" workbookViewId="0">
      <selection activeCell="B10" sqref="B10"/>
    </sheetView>
  </sheetViews>
  <sheetFormatPr defaultRowHeight="15" x14ac:dyDescent="0.25"/>
  <cols>
    <col min="1" max="1" width="7.85546875" customWidth="1"/>
    <col min="2" max="2" width="46.140625" customWidth="1"/>
    <col min="3" max="3" width="19.140625" customWidth="1"/>
    <col min="4" max="4" width="22.5703125" customWidth="1"/>
    <col min="5" max="5" width="21.140625" customWidth="1"/>
    <col min="6" max="7" width="17.7109375" customWidth="1"/>
    <col min="8" max="8" width="11.28515625" bestFit="1" customWidth="1"/>
    <col min="10" max="10" width="15" customWidth="1"/>
  </cols>
  <sheetData>
    <row r="1" spans="1:13" ht="106.5" customHeight="1" x14ac:dyDescent="0.25">
      <c r="A1" s="11" t="s">
        <v>17</v>
      </c>
      <c r="B1" s="12"/>
      <c r="C1" s="12"/>
      <c r="D1" s="12"/>
      <c r="E1" s="12"/>
      <c r="F1" s="12"/>
      <c r="G1" s="12"/>
    </row>
    <row r="2" spans="1:13" ht="36.75" customHeight="1" x14ac:dyDescent="0.25">
      <c r="B2" s="10"/>
      <c r="C2" s="10"/>
      <c r="D2" s="10"/>
      <c r="E2" s="10"/>
      <c r="F2" s="10"/>
      <c r="G2" s="10"/>
    </row>
    <row r="3" spans="1:13" x14ac:dyDescent="0.25">
      <c r="A3" s="13" t="s">
        <v>0</v>
      </c>
      <c r="B3" s="13" t="s">
        <v>1</v>
      </c>
      <c r="C3" s="14" t="s">
        <v>2</v>
      </c>
      <c r="D3" s="13" t="s">
        <v>3</v>
      </c>
      <c r="E3" s="17"/>
      <c r="F3" s="17"/>
      <c r="G3" s="17"/>
      <c r="H3" s="18" t="s">
        <v>4</v>
      </c>
      <c r="I3" s="18" t="s">
        <v>5</v>
      </c>
      <c r="J3" s="18" t="s">
        <v>6</v>
      </c>
      <c r="K3" s="18" t="s">
        <v>7</v>
      </c>
    </row>
    <row r="4" spans="1:13" x14ac:dyDescent="0.25">
      <c r="A4" s="13"/>
      <c r="B4" s="13"/>
      <c r="C4" s="15"/>
      <c r="D4" s="13"/>
      <c r="E4" s="17" t="s">
        <v>8</v>
      </c>
      <c r="F4" s="17"/>
      <c r="G4" s="17"/>
      <c r="H4" s="18"/>
      <c r="I4" s="18"/>
      <c r="J4" s="18"/>
      <c r="K4" s="18"/>
    </row>
    <row r="5" spans="1:13" x14ac:dyDescent="0.25">
      <c r="A5" s="13"/>
      <c r="B5" s="13"/>
      <c r="C5" s="15"/>
      <c r="D5" s="13"/>
      <c r="E5" s="18" t="s">
        <v>9</v>
      </c>
      <c r="F5" s="18" t="s">
        <v>10</v>
      </c>
      <c r="G5" s="18" t="s">
        <v>11</v>
      </c>
      <c r="H5" s="18"/>
      <c r="I5" s="18"/>
      <c r="J5" s="18"/>
      <c r="K5" s="18"/>
    </row>
    <row r="6" spans="1:13" x14ac:dyDescent="0.25">
      <c r="A6" s="13"/>
      <c r="B6" s="14"/>
      <c r="C6" s="16"/>
      <c r="D6" s="14"/>
      <c r="E6" s="19"/>
      <c r="F6" s="19"/>
      <c r="G6" s="19"/>
      <c r="H6" s="18"/>
      <c r="I6" s="18"/>
      <c r="J6" s="18"/>
      <c r="K6" s="18"/>
    </row>
    <row r="7" spans="1:13" ht="20.25" customHeight="1" x14ac:dyDescent="0.25">
      <c r="A7" s="1">
        <v>1</v>
      </c>
      <c r="B7" s="9" t="s">
        <v>16</v>
      </c>
      <c r="C7" s="1" t="s">
        <v>15</v>
      </c>
      <c r="D7" s="2">
        <v>4</v>
      </c>
      <c r="E7" s="3">
        <v>1079.4000000000001</v>
      </c>
      <c r="F7" s="3">
        <v>1195.05</v>
      </c>
      <c r="G7" s="3">
        <v>1295.28</v>
      </c>
      <c r="H7" s="3">
        <f t="shared" ref="H7:H14" si="0">ROUND(AVERAGE(E7:G7),2)</f>
        <v>1189.9100000000001</v>
      </c>
      <c r="I7" s="3">
        <f t="shared" ref="I7:I14" si="1">ROUND(STDEV(E7:G7),2)</f>
        <v>108.03</v>
      </c>
      <c r="J7" s="3">
        <f t="shared" ref="J7:J14" si="2">D7*H7</f>
        <v>4759.6400000000003</v>
      </c>
      <c r="K7" s="3">
        <f t="shared" ref="K7:K14" si="3">I7/H7*100</f>
        <v>9.0788378953030069</v>
      </c>
      <c r="L7" s="4"/>
      <c r="M7" s="4"/>
    </row>
    <row r="8" spans="1:13" ht="19.5" customHeight="1" x14ac:dyDescent="0.25">
      <c r="A8" s="1">
        <v>2</v>
      </c>
      <c r="B8" s="9" t="s">
        <v>18</v>
      </c>
      <c r="C8" s="1" t="s">
        <v>15</v>
      </c>
      <c r="D8" s="2">
        <v>2</v>
      </c>
      <c r="E8" s="3">
        <v>799.4</v>
      </c>
      <c r="F8" s="3">
        <v>885.05</v>
      </c>
      <c r="G8" s="3">
        <v>959.28</v>
      </c>
      <c r="H8" s="3">
        <f t="shared" si="0"/>
        <v>881.24</v>
      </c>
      <c r="I8" s="3">
        <f t="shared" si="1"/>
        <v>80.010000000000005</v>
      </c>
      <c r="J8" s="3">
        <f t="shared" si="2"/>
        <v>1762.48</v>
      </c>
      <c r="K8" s="3">
        <f t="shared" si="3"/>
        <v>9.0792519631428448</v>
      </c>
      <c r="L8" s="4"/>
      <c r="M8" s="4"/>
    </row>
    <row r="9" spans="1:13" ht="18" customHeight="1" x14ac:dyDescent="0.25">
      <c r="A9" s="1">
        <v>3</v>
      </c>
      <c r="B9" s="9" t="s">
        <v>18</v>
      </c>
      <c r="C9" s="1" t="s">
        <v>15</v>
      </c>
      <c r="D9" s="2">
        <v>2</v>
      </c>
      <c r="E9" s="3">
        <v>799.4</v>
      </c>
      <c r="F9" s="3">
        <v>885.05</v>
      </c>
      <c r="G9" s="3">
        <v>959.28</v>
      </c>
      <c r="H9" s="3">
        <f t="shared" si="0"/>
        <v>881.24</v>
      </c>
      <c r="I9" s="3">
        <f t="shared" si="1"/>
        <v>80.010000000000005</v>
      </c>
      <c r="J9" s="3">
        <f t="shared" si="2"/>
        <v>1762.48</v>
      </c>
      <c r="K9" s="3">
        <f t="shared" si="3"/>
        <v>9.0792519631428448</v>
      </c>
      <c r="L9" s="4"/>
      <c r="M9" s="4"/>
    </row>
    <row r="10" spans="1:13" ht="15.75" customHeight="1" x14ac:dyDescent="0.25">
      <c r="A10" s="1">
        <v>4</v>
      </c>
      <c r="B10" s="9" t="s">
        <v>16</v>
      </c>
      <c r="C10" s="1" t="s">
        <v>15</v>
      </c>
      <c r="D10" s="2">
        <v>4</v>
      </c>
      <c r="E10" s="3">
        <v>1079.4000000000001</v>
      </c>
      <c r="F10" s="3">
        <v>1195.05</v>
      </c>
      <c r="G10" s="3">
        <v>1295.28</v>
      </c>
      <c r="H10" s="3">
        <f t="shared" si="0"/>
        <v>1189.9100000000001</v>
      </c>
      <c r="I10" s="3">
        <f t="shared" si="1"/>
        <v>108.03</v>
      </c>
      <c r="J10" s="3">
        <f t="shared" si="2"/>
        <v>4759.6400000000003</v>
      </c>
      <c r="K10" s="3">
        <f t="shared" si="3"/>
        <v>9.0788378953030069</v>
      </c>
      <c r="L10" s="4"/>
      <c r="M10" s="4"/>
    </row>
    <row r="11" spans="1:13" x14ac:dyDescent="0.25">
      <c r="A11" s="1">
        <v>5</v>
      </c>
      <c r="B11" s="9" t="s">
        <v>19</v>
      </c>
      <c r="C11" s="1" t="s">
        <v>15</v>
      </c>
      <c r="D11" s="2">
        <v>1</v>
      </c>
      <c r="E11" s="3">
        <v>730.8</v>
      </c>
      <c r="F11" s="3">
        <v>809.1</v>
      </c>
      <c r="G11" s="3">
        <v>876.96</v>
      </c>
      <c r="H11" s="3">
        <f t="shared" si="0"/>
        <v>805.62</v>
      </c>
      <c r="I11" s="3">
        <f t="shared" si="1"/>
        <v>73.14</v>
      </c>
      <c r="J11" s="3">
        <f t="shared" si="2"/>
        <v>805.62</v>
      </c>
      <c r="K11" s="3">
        <f t="shared" si="3"/>
        <v>9.0787219781038218</v>
      </c>
      <c r="L11" s="4"/>
      <c r="M11" s="4"/>
    </row>
    <row r="12" spans="1:13" x14ac:dyDescent="0.25">
      <c r="A12" s="1">
        <v>6</v>
      </c>
      <c r="B12" s="9" t="s">
        <v>20</v>
      </c>
      <c r="C12" s="1" t="s">
        <v>15</v>
      </c>
      <c r="D12" s="2">
        <v>1</v>
      </c>
      <c r="E12" s="3">
        <v>684.6</v>
      </c>
      <c r="F12" s="3">
        <v>757.95</v>
      </c>
      <c r="G12" s="3">
        <v>821.52</v>
      </c>
      <c r="H12" s="3">
        <f t="shared" si="0"/>
        <v>754.69</v>
      </c>
      <c r="I12" s="3">
        <f t="shared" si="1"/>
        <v>68.52</v>
      </c>
      <c r="J12" s="3">
        <f t="shared" si="2"/>
        <v>754.69</v>
      </c>
      <c r="K12" s="3">
        <f t="shared" si="3"/>
        <v>9.0792245822788153</v>
      </c>
      <c r="L12" s="4"/>
      <c r="M12" s="4"/>
    </row>
    <row r="13" spans="1:13" x14ac:dyDescent="0.25">
      <c r="A13" s="1">
        <v>7</v>
      </c>
      <c r="B13" s="9" t="s">
        <v>20</v>
      </c>
      <c r="C13" s="1" t="s">
        <v>15</v>
      </c>
      <c r="D13" s="2">
        <v>1</v>
      </c>
      <c r="E13" s="3">
        <v>684.6</v>
      </c>
      <c r="F13" s="3">
        <v>757.95</v>
      </c>
      <c r="G13" s="3">
        <v>821.52</v>
      </c>
      <c r="H13" s="3">
        <f t="shared" si="0"/>
        <v>754.69</v>
      </c>
      <c r="I13" s="3">
        <f t="shared" si="1"/>
        <v>68.52</v>
      </c>
      <c r="J13" s="3">
        <f t="shared" si="2"/>
        <v>754.69</v>
      </c>
      <c r="K13" s="3">
        <f t="shared" si="3"/>
        <v>9.0792245822788153</v>
      </c>
      <c r="L13" s="4"/>
      <c r="M13" s="4"/>
    </row>
    <row r="14" spans="1:13" x14ac:dyDescent="0.25">
      <c r="A14" s="1">
        <v>8</v>
      </c>
      <c r="B14" s="9" t="s">
        <v>21</v>
      </c>
      <c r="C14" s="1" t="s">
        <v>15</v>
      </c>
      <c r="D14" s="2">
        <v>1</v>
      </c>
      <c r="E14" s="3">
        <v>869.4</v>
      </c>
      <c r="F14" s="3">
        <v>962.55</v>
      </c>
      <c r="G14" s="3">
        <v>1043.28</v>
      </c>
      <c r="H14" s="3">
        <f t="shared" si="0"/>
        <v>958.41</v>
      </c>
      <c r="I14" s="3">
        <f t="shared" si="1"/>
        <v>87.01</v>
      </c>
      <c r="J14" s="3">
        <f t="shared" si="2"/>
        <v>958.41</v>
      </c>
      <c r="K14" s="3">
        <f t="shared" si="3"/>
        <v>9.07857806158116</v>
      </c>
      <c r="L14" s="4"/>
      <c r="M14" s="4"/>
    </row>
    <row r="15" spans="1:13" x14ac:dyDescent="0.25">
      <c r="A15" s="1">
        <v>9</v>
      </c>
      <c r="B15" s="9" t="s">
        <v>19</v>
      </c>
      <c r="C15" s="1" t="s">
        <v>15</v>
      </c>
      <c r="D15" s="2">
        <v>2</v>
      </c>
      <c r="E15" s="3">
        <v>730.8</v>
      </c>
      <c r="F15" s="3">
        <v>809.1</v>
      </c>
      <c r="G15" s="3">
        <v>876.96</v>
      </c>
      <c r="H15" s="3">
        <f t="shared" ref="H15:H18" si="4">ROUND(AVERAGE(E15:G15),2)</f>
        <v>805.62</v>
      </c>
      <c r="I15" s="3">
        <f t="shared" ref="I15:I18" si="5">ROUND(STDEV(E15:G15),2)</f>
        <v>73.14</v>
      </c>
      <c r="J15" s="3">
        <f t="shared" ref="J15:J18" si="6">D15*H15</f>
        <v>1611.24</v>
      </c>
      <c r="K15" s="3">
        <f t="shared" ref="K15:K18" si="7">I15/H15*100</f>
        <v>9.0787219781038218</v>
      </c>
      <c r="L15" s="4"/>
      <c r="M15" s="4"/>
    </row>
    <row r="16" spans="1:13" x14ac:dyDescent="0.25">
      <c r="A16" s="1">
        <v>10</v>
      </c>
      <c r="B16" s="9" t="s">
        <v>22</v>
      </c>
      <c r="C16" s="1" t="s">
        <v>15</v>
      </c>
      <c r="D16" s="2">
        <v>1</v>
      </c>
      <c r="E16" s="3">
        <v>560</v>
      </c>
      <c r="F16" s="3">
        <v>620</v>
      </c>
      <c r="G16" s="3">
        <v>672</v>
      </c>
      <c r="H16" s="3">
        <f t="shared" si="4"/>
        <v>617.33000000000004</v>
      </c>
      <c r="I16" s="3">
        <f t="shared" si="5"/>
        <v>56.05</v>
      </c>
      <c r="J16" s="3">
        <f t="shared" si="6"/>
        <v>617.33000000000004</v>
      </c>
      <c r="K16" s="3">
        <f t="shared" si="7"/>
        <v>9.0794226750684377</v>
      </c>
      <c r="L16" s="4"/>
      <c r="M16" s="4"/>
    </row>
    <row r="17" spans="1:13" x14ac:dyDescent="0.25">
      <c r="A17" s="1">
        <v>11</v>
      </c>
      <c r="B17" s="9" t="s">
        <v>23</v>
      </c>
      <c r="C17" s="1" t="s">
        <v>15</v>
      </c>
      <c r="D17" s="2">
        <v>1</v>
      </c>
      <c r="E17" s="3">
        <v>582.4</v>
      </c>
      <c r="F17" s="3">
        <v>644.79999999999995</v>
      </c>
      <c r="G17" s="3">
        <v>698.88</v>
      </c>
      <c r="H17" s="3">
        <f t="shared" si="4"/>
        <v>642.03</v>
      </c>
      <c r="I17" s="3">
        <f t="shared" si="5"/>
        <v>58.29</v>
      </c>
      <c r="J17" s="3">
        <f t="shared" si="6"/>
        <v>642.03</v>
      </c>
      <c r="K17" s="3">
        <f t="shared" si="7"/>
        <v>9.0790149992990976</v>
      </c>
      <c r="L17" s="4"/>
      <c r="M17" s="4"/>
    </row>
    <row r="18" spans="1:13" x14ac:dyDescent="0.25">
      <c r="A18" s="1">
        <v>12</v>
      </c>
      <c r="B18" s="9" t="s">
        <v>19</v>
      </c>
      <c r="C18" s="1" t="s">
        <v>15</v>
      </c>
      <c r="D18" s="2">
        <v>1</v>
      </c>
      <c r="E18" s="3">
        <v>730.8</v>
      </c>
      <c r="F18" s="3">
        <v>809.1</v>
      </c>
      <c r="G18" s="3">
        <v>876.96</v>
      </c>
      <c r="H18" s="3">
        <f t="shared" si="4"/>
        <v>805.62</v>
      </c>
      <c r="I18" s="3">
        <f t="shared" si="5"/>
        <v>73.14</v>
      </c>
      <c r="J18" s="3">
        <f t="shared" si="6"/>
        <v>805.62</v>
      </c>
      <c r="K18" s="3">
        <f t="shared" si="7"/>
        <v>9.0787219781038218</v>
      </c>
      <c r="L18" s="4"/>
      <c r="M18" s="4"/>
    </row>
    <row r="19" spans="1:13" x14ac:dyDescent="0.25">
      <c r="A19" s="1">
        <v>13</v>
      </c>
      <c r="B19" s="9" t="s">
        <v>24</v>
      </c>
      <c r="C19" s="1" t="s">
        <v>15</v>
      </c>
      <c r="D19" s="2">
        <v>1</v>
      </c>
      <c r="E19" s="3">
        <v>1031.8</v>
      </c>
      <c r="F19" s="3">
        <v>1142.3499999999999</v>
      </c>
      <c r="G19" s="3">
        <v>1238.1600000000001</v>
      </c>
      <c r="H19" s="3">
        <f t="shared" ref="H19:H20" si="8">ROUND(AVERAGE(E19:G19),2)</f>
        <v>1137.44</v>
      </c>
      <c r="I19" s="3">
        <f t="shared" ref="I19:I20" si="9">ROUND(STDEV(E19:G19),2)</f>
        <v>103.27</v>
      </c>
      <c r="J19" s="3">
        <f t="shared" ref="J19:J20" si="10">D19*H19</f>
        <v>1137.44</v>
      </c>
      <c r="K19" s="3">
        <f t="shared" ref="K19:K20" si="11">I19/H19*100</f>
        <v>9.079160219440146</v>
      </c>
      <c r="L19" s="4"/>
      <c r="M19" s="4"/>
    </row>
    <row r="20" spans="1:13" x14ac:dyDescent="0.25">
      <c r="A20" s="1">
        <v>14</v>
      </c>
      <c r="B20" s="9" t="s">
        <v>25</v>
      </c>
      <c r="C20" s="1" t="s">
        <v>15</v>
      </c>
      <c r="D20" s="2">
        <v>1</v>
      </c>
      <c r="E20" s="3">
        <v>746.2</v>
      </c>
      <c r="F20" s="3">
        <v>826.15</v>
      </c>
      <c r="G20" s="3">
        <v>895.44</v>
      </c>
      <c r="H20" s="3">
        <f t="shared" si="8"/>
        <v>822.6</v>
      </c>
      <c r="I20" s="3">
        <f t="shared" si="9"/>
        <v>74.680000000000007</v>
      </c>
      <c r="J20" s="3">
        <f t="shared" si="10"/>
        <v>822.6</v>
      </c>
      <c r="K20" s="3">
        <f t="shared" si="11"/>
        <v>9.0785314855336736</v>
      </c>
      <c r="L20" s="4"/>
      <c r="M20" s="4"/>
    </row>
    <row r="21" spans="1:13" x14ac:dyDescent="0.25">
      <c r="A21" s="1">
        <v>15</v>
      </c>
      <c r="B21" s="9" t="s">
        <v>26</v>
      </c>
      <c r="C21" s="1" t="s">
        <v>15</v>
      </c>
      <c r="D21" s="2">
        <v>1</v>
      </c>
      <c r="E21" s="3">
        <v>560</v>
      </c>
      <c r="F21" s="3">
        <v>620</v>
      </c>
      <c r="G21" s="3">
        <v>672</v>
      </c>
      <c r="H21" s="3">
        <f t="shared" ref="H21:H31" si="12">ROUND(AVERAGE(E21:G21),2)</f>
        <v>617.33000000000004</v>
      </c>
      <c r="I21" s="3">
        <f t="shared" ref="I21:I31" si="13">ROUND(STDEV(E21:G21),2)</f>
        <v>56.05</v>
      </c>
      <c r="J21" s="3">
        <f t="shared" ref="J21:J31" si="14">D21*H21</f>
        <v>617.33000000000004</v>
      </c>
      <c r="K21" s="3">
        <f t="shared" ref="K21:K31" si="15">I21/H21*100</f>
        <v>9.0794226750684377</v>
      </c>
      <c r="L21" s="4"/>
      <c r="M21" s="4"/>
    </row>
    <row r="22" spans="1:13" x14ac:dyDescent="0.25">
      <c r="A22" s="1">
        <v>16</v>
      </c>
      <c r="B22" s="9" t="s">
        <v>16</v>
      </c>
      <c r="C22" s="1" t="s">
        <v>15</v>
      </c>
      <c r="D22" s="2">
        <v>4</v>
      </c>
      <c r="E22" s="3">
        <v>1079.4000000000001</v>
      </c>
      <c r="F22" s="3">
        <v>1195.05</v>
      </c>
      <c r="G22" s="3">
        <v>1295.28</v>
      </c>
      <c r="H22" s="3">
        <f t="shared" si="12"/>
        <v>1189.9100000000001</v>
      </c>
      <c r="I22" s="3">
        <f t="shared" si="13"/>
        <v>108.03</v>
      </c>
      <c r="J22" s="3">
        <f t="shared" si="14"/>
        <v>4759.6400000000003</v>
      </c>
      <c r="K22" s="3">
        <f t="shared" si="15"/>
        <v>9.0788378953030069</v>
      </c>
      <c r="L22" s="4"/>
      <c r="M22" s="4"/>
    </row>
    <row r="23" spans="1:13" x14ac:dyDescent="0.25">
      <c r="A23" s="1">
        <v>17</v>
      </c>
      <c r="B23" s="9" t="s">
        <v>24</v>
      </c>
      <c r="C23" s="1" t="s">
        <v>15</v>
      </c>
      <c r="D23" s="2">
        <v>1</v>
      </c>
      <c r="E23" s="3">
        <v>1031.8</v>
      </c>
      <c r="F23" s="3">
        <v>1142.3499999999999</v>
      </c>
      <c r="G23" s="3">
        <v>1238.1600000000001</v>
      </c>
      <c r="H23" s="3">
        <f t="shared" si="12"/>
        <v>1137.44</v>
      </c>
      <c r="I23" s="3">
        <f t="shared" si="13"/>
        <v>103.27</v>
      </c>
      <c r="J23" s="3">
        <f t="shared" si="14"/>
        <v>1137.44</v>
      </c>
      <c r="K23" s="3">
        <f t="shared" si="15"/>
        <v>9.079160219440146</v>
      </c>
      <c r="L23" s="4"/>
      <c r="M23" s="4"/>
    </row>
    <row r="24" spans="1:13" x14ac:dyDescent="0.25">
      <c r="A24" s="1">
        <v>18</v>
      </c>
      <c r="B24" s="9" t="s">
        <v>19</v>
      </c>
      <c r="C24" s="1" t="s">
        <v>15</v>
      </c>
      <c r="D24" s="2">
        <v>1</v>
      </c>
      <c r="E24" s="3">
        <v>730.8</v>
      </c>
      <c r="F24" s="3">
        <v>809.1</v>
      </c>
      <c r="G24" s="3">
        <v>876.96</v>
      </c>
      <c r="H24" s="3">
        <f t="shared" si="12"/>
        <v>805.62</v>
      </c>
      <c r="I24" s="3">
        <f t="shared" si="13"/>
        <v>73.14</v>
      </c>
      <c r="J24" s="3">
        <f t="shared" si="14"/>
        <v>805.62</v>
      </c>
      <c r="K24" s="3">
        <f t="shared" si="15"/>
        <v>9.0787219781038218</v>
      </c>
      <c r="L24" s="4"/>
      <c r="M24" s="4"/>
    </row>
    <row r="25" spans="1:13" x14ac:dyDescent="0.25">
      <c r="A25" s="1">
        <v>19</v>
      </c>
      <c r="B25" s="9" t="s">
        <v>27</v>
      </c>
      <c r="C25" s="1" t="s">
        <v>15</v>
      </c>
      <c r="D25" s="2">
        <v>4</v>
      </c>
      <c r="E25" s="3">
        <v>1167.5999999999999</v>
      </c>
      <c r="F25" s="3">
        <v>1292.7</v>
      </c>
      <c r="G25" s="3">
        <v>1401.12</v>
      </c>
      <c r="H25" s="3">
        <f t="shared" si="12"/>
        <v>1287.1400000000001</v>
      </c>
      <c r="I25" s="3">
        <f t="shared" si="13"/>
        <v>116.86</v>
      </c>
      <c r="J25" s="3">
        <f t="shared" si="14"/>
        <v>5148.5600000000004</v>
      </c>
      <c r="K25" s="3">
        <f t="shared" si="15"/>
        <v>9.0790434606958055</v>
      </c>
      <c r="L25" s="4"/>
      <c r="M25" s="4"/>
    </row>
    <row r="26" spans="1:13" x14ac:dyDescent="0.25">
      <c r="A26" s="1">
        <v>20</v>
      </c>
      <c r="B26" s="9" t="s">
        <v>27</v>
      </c>
      <c r="C26" s="1" t="s">
        <v>15</v>
      </c>
      <c r="D26" s="2">
        <v>4</v>
      </c>
      <c r="E26" s="3">
        <v>1167.5999999999999</v>
      </c>
      <c r="F26" s="3">
        <v>1292.7</v>
      </c>
      <c r="G26" s="3">
        <v>1401.12</v>
      </c>
      <c r="H26" s="3">
        <f t="shared" si="12"/>
        <v>1287.1400000000001</v>
      </c>
      <c r="I26" s="3">
        <f t="shared" si="13"/>
        <v>116.86</v>
      </c>
      <c r="J26" s="3">
        <f t="shared" si="14"/>
        <v>5148.5600000000004</v>
      </c>
      <c r="K26" s="3">
        <f t="shared" si="15"/>
        <v>9.0790434606958055</v>
      </c>
      <c r="L26" s="4"/>
      <c r="M26" s="4"/>
    </row>
    <row r="27" spans="1:13" x14ac:dyDescent="0.25">
      <c r="A27" s="1">
        <v>21</v>
      </c>
      <c r="B27" s="9" t="s">
        <v>25</v>
      </c>
      <c r="C27" s="1" t="s">
        <v>15</v>
      </c>
      <c r="D27" s="2">
        <v>2</v>
      </c>
      <c r="E27" s="3">
        <v>746.2</v>
      </c>
      <c r="F27" s="3">
        <v>826.15</v>
      </c>
      <c r="G27" s="3">
        <v>895.44</v>
      </c>
      <c r="H27" s="3">
        <f t="shared" si="12"/>
        <v>822.6</v>
      </c>
      <c r="I27" s="3">
        <f t="shared" si="13"/>
        <v>74.680000000000007</v>
      </c>
      <c r="J27" s="3">
        <f t="shared" si="14"/>
        <v>1645.2</v>
      </c>
      <c r="K27" s="3">
        <f t="shared" si="15"/>
        <v>9.0785314855336736</v>
      </c>
      <c r="L27" s="4"/>
      <c r="M27" s="4"/>
    </row>
    <row r="28" spans="1:13" x14ac:dyDescent="0.25">
      <c r="A28" s="1">
        <v>22</v>
      </c>
      <c r="B28" s="9" t="s">
        <v>16</v>
      </c>
      <c r="C28" s="1" t="s">
        <v>15</v>
      </c>
      <c r="D28" s="2">
        <v>2</v>
      </c>
      <c r="E28" s="3">
        <v>1079.4000000000001</v>
      </c>
      <c r="F28" s="3">
        <v>1195.05</v>
      </c>
      <c r="G28" s="3">
        <v>1295.28</v>
      </c>
      <c r="H28" s="3">
        <f t="shared" si="12"/>
        <v>1189.9100000000001</v>
      </c>
      <c r="I28" s="3">
        <f t="shared" si="13"/>
        <v>108.03</v>
      </c>
      <c r="J28" s="3">
        <f t="shared" si="14"/>
        <v>2379.8200000000002</v>
      </c>
      <c r="K28" s="3">
        <f t="shared" si="15"/>
        <v>9.0788378953030069</v>
      </c>
      <c r="L28" s="4"/>
      <c r="M28" s="4"/>
    </row>
    <row r="29" spans="1:13" x14ac:dyDescent="0.25">
      <c r="A29" s="1">
        <v>23</v>
      </c>
      <c r="B29" s="9" t="s">
        <v>21</v>
      </c>
      <c r="C29" s="1" t="s">
        <v>15</v>
      </c>
      <c r="D29" s="2">
        <v>1</v>
      </c>
      <c r="E29" s="3">
        <v>869.4</v>
      </c>
      <c r="F29" s="3">
        <v>962.55</v>
      </c>
      <c r="G29" s="3">
        <v>1043.28</v>
      </c>
      <c r="H29" s="3">
        <f t="shared" si="12"/>
        <v>958.41</v>
      </c>
      <c r="I29" s="3">
        <f t="shared" si="13"/>
        <v>87.01</v>
      </c>
      <c r="J29" s="3">
        <f t="shared" si="14"/>
        <v>958.41</v>
      </c>
      <c r="K29" s="3">
        <f t="shared" si="15"/>
        <v>9.07857806158116</v>
      </c>
      <c r="L29" s="4"/>
      <c r="M29" s="4"/>
    </row>
    <row r="30" spans="1:13" x14ac:dyDescent="0.25">
      <c r="A30" s="1">
        <v>24</v>
      </c>
      <c r="B30" s="9" t="s">
        <v>28</v>
      </c>
      <c r="C30" s="1" t="s">
        <v>15</v>
      </c>
      <c r="D30" s="2">
        <v>1</v>
      </c>
      <c r="E30" s="3">
        <v>1257.2</v>
      </c>
      <c r="F30" s="3">
        <v>1391.9</v>
      </c>
      <c r="G30" s="3">
        <v>1508.64</v>
      </c>
      <c r="H30" s="3">
        <f t="shared" si="12"/>
        <v>1385.91</v>
      </c>
      <c r="I30" s="3">
        <f t="shared" si="13"/>
        <v>125.83</v>
      </c>
      <c r="J30" s="3">
        <f t="shared" si="14"/>
        <v>1385.91</v>
      </c>
      <c r="K30" s="3">
        <f t="shared" si="15"/>
        <v>9.0792331392370347</v>
      </c>
      <c r="L30" s="4"/>
      <c r="M30" s="4"/>
    </row>
    <row r="31" spans="1:13" x14ac:dyDescent="0.25">
      <c r="A31" s="1">
        <v>25</v>
      </c>
      <c r="B31" s="9" t="s">
        <v>25</v>
      </c>
      <c r="C31" s="1" t="s">
        <v>15</v>
      </c>
      <c r="D31" s="2">
        <v>2</v>
      </c>
      <c r="E31" s="3">
        <v>746.2</v>
      </c>
      <c r="F31" s="3">
        <v>826.15</v>
      </c>
      <c r="G31" s="3">
        <v>895.44</v>
      </c>
      <c r="H31" s="3">
        <f t="shared" si="12"/>
        <v>822.6</v>
      </c>
      <c r="I31" s="3">
        <f t="shared" si="13"/>
        <v>74.680000000000007</v>
      </c>
      <c r="J31" s="3">
        <f t="shared" si="14"/>
        <v>1645.2</v>
      </c>
      <c r="K31" s="3">
        <f t="shared" si="15"/>
        <v>9.0785314855336736</v>
      </c>
      <c r="L31" s="4"/>
      <c r="M31" s="4"/>
    </row>
    <row r="32" spans="1:13" x14ac:dyDescent="0.25">
      <c r="A32" s="1">
        <v>26</v>
      </c>
      <c r="B32" s="9" t="s">
        <v>16</v>
      </c>
      <c r="C32" s="1" t="s">
        <v>15</v>
      </c>
      <c r="D32" s="2">
        <v>2</v>
      </c>
      <c r="E32" s="3">
        <v>1079.4000000000001</v>
      </c>
      <c r="F32" s="3">
        <v>1195.05</v>
      </c>
      <c r="G32" s="3">
        <v>1295.28</v>
      </c>
      <c r="H32" s="3">
        <f t="shared" ref="H32" si="16">ROUND(AVERAGE(E32:G32),2)</f>
        <v>1189.9100000000001</v>
      </c>
      <c r="I32" s="3">
        <f t="shared" ref="I32" si="17">ROUND(STDEV(E32:G32),2)</f>
        <v>108.03</v>
      </c>
      <c r="J32" s="3">
        <f t="shared" ref="J32" si="18">D32*H32</f>
        <v>2379.8200000000002</v>
      </c>
      <c r="K32" s="3">
        <f t="shared" ref="K32" si="19">I32/H32*100</f>
        <v>9.0788378953030069</v>
      </c>
    </row>
    <row r="33" spans="1:11" x14ac:dyDescent="0.25">
      <c r="A33" s="6"/>
      <c r="B33" s="6" t="s">
        <v>12</v>
      </c>
      <c r="C33" s="1" t="s">
        <v>15</v>
      </c>
      <c r="D33" s="6"/>
      <c r="E33" s="6"/>
      <c r="F33" s="6"/>
      <c r="G33" s="6"/>
      <c r="H33" s="6"/>
      <c r="I33" s="6"/>
      <c r="J33" s="3">
        <f>SUM(J7:J32)</f>
        <v>49965.42</v>
      </c>
      <c r="K33" s="6"/>
    </row>
    <row r="34" spans="1:11" x14ac:dyDescent="0.25">
      <c r="B34" s="5"/>
      <c r="J34" s="8"/>
    </row>
    <row r="37" spans="1:11" x14ac:dyDescent="0.25">
      <c r="A37" s="7"/>
      <c r="B37" s="7" t="s">
        <v>13</v>
      </c>
      <c r="C37" s="7" t="s">
        <v>14</v>
      </c>
    </row>
    <row r="38" spans="1:11" x14ac:dyDescent="0.25">
      <c r="A38" s="7"/>
      <c r="B38" s="7"/>
      <c r="C38" s="7"/>
    </row>
  </sheetData>
  <sheetProtection selectLockedCells="1"/>
  <mergeCells count="15">
    <mergeCell ref="H3:H6"/>
    <mergeCell ref="I3:I6"/>
    <mergeCell ref="J3:J6"/>
    <mergeCell ref="K3:K6"/>
    <mergeCell ref="E4:G4"/>
    <mergeCell ref="E5:E6"/>
    <mergeCell ref="F5:F6"/>
    <mergeCell ref="G5:G6"/>
    <mergeCell ref="B2:G2"/>
    <mergeCell ref="A1:G1"/>
    <mergeCell ref="A3:A6"/>
    <mergeCell ref="B3:B6"/>
    <mergeCell ref="C3:C6"/>
    <mergeCell ref="D3:D6"/>
    <mergeCell ref="E3:G3"/>
  </mergeCells>
  <conditionalFormatting sqref="K7:K32">
    <cfRule type="containsText" dxfId="1" priority="1" operator="containsText" text="НЕОДНОРОДНЫЕ">
      <formula>NOT(ISERROR(SEARCH("НЕОДНОРОДНЫЕ",K7)))</formula>
    </cfRule>
    <cfRule type="cellIs" dxfId="0" priority="2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66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Обоснование НМЦК, а также пре</vt:lpstr>
      <vt:lpstr>'Обоснование НМЦК, а также пре'!Область_печати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User</cp:lastModifiedBy>
  <cp:lastPrinted>2026-06-04T08:19:33Z</cp:lastPrinted>
  <dcterms:created xsi:type="dcterms:W3CDTF">2021-01-19T11:34:04Z</dcterms:created>
  <dcterms:modified xsi:type="dcterms:W3CDTF">2026-06-04T08:20:02Z</dcterms:modified>
</cp:coreProperties>
</file>